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papa.aornmoscati.local\Area_Gare_Comunitarie\Provveditorato\GARE\GASTROENTEROLOGIA\ATTI completi 2024\"/>
    </mc:Choice>
  </mc:AlternateContent>
  <xr:revisionPtr revIDLastSave="0" documentId="13_ncr:1_{FF6DFCB0-62F5-4D85-9788-9B87BB8B16E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3" sheetId="2" r:id="rId1"/>
    <sheet name="Foglio1" sheetId="3" state="hidden" r:id="rId2"/>
  </sheets>
  <definedNames>
    <definedName name="_xlnm.Print_Area" localSheetId="0">'A3'!$A$1:$G$102</definedName>
  </definedNames>
  <calcPr calcId="191029"/>
</workbook>
</file>

<file path=xl/calcChain.xml><?xml version="1.0" encoding="utf-8"?>
<calcChain xmlns="http://schemas.openxmlformats.org/spreadsheetml/2006/main">
  <c r="F113" i="2" l="1"/>
  <c r="F103" i="2" l="1"/>
  <c r="F104" i="2"/>
  <c r="F105" i="2"/>
  <c r="F106" i="2"/>
  <c r="F107" i="2"/>
  <c r="F108" i="2"/>
  <c r="F109" i="2"/>
  <c r="F110" i="2"/>
  <c r="F111" i="2"/>
  <c r="F112" i="2"/>
  <c r="F11" i="2" l="1"/>
  <c r="F17" i="2" l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2" i="2" l="1"/>
  <c r="F13" i="2"/>
  <c r="F14" i="2"/>
  <c r="F15" i="2"/>
  <c r="F16" i="2"/>
  <c r="L7" i="2"/>
  <c r="N7" i="2" s="1"/>
  <c r="L6" i="2"/>
  <c r="N6" i="2" s="1"/>
  <c r="O6" i="2" s="1"/>
  <c r="L5" i="2"/>
  <c r="N5" i="2" s="1"/>
  <c r="L4" i="2"/>
  <c r="N4" i="2" s="1"/>
  <c r="L8" i="2"/>
  <c r="N8" i="2" s="1"/>
  <c r="O8" i="2" l="1"/>
  <c r="O5" i="2"/>
  <c r="G110" i="2" l="1"/>
  <c r="G103" i="2"/>
  <c r="G105" i="2"/>
  <c r="G107" i="2"/>
  <c r="G109" i="2"/>
  <c r="G111" i="2"/>
  <c r="G106" i="2"/>
  <c r="G108" i="2"/>
  <c r="G112" i="2"/>
  <c r="G104" i="2"/>
  <c r="G18" i="2"/>
  <c r="G22" i="2"/>
  <c r="G26" i="2"/>
  <c r="G30" i="2"/>
  <c r="G34" i="2"/>
  <c r="G38" i="2"/>
  <c r="G42" i="2"/>
  <c r="G46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23" i="2"/>
  <c r="G27" i="2"/>
  <c r="G31" i="2"/>
  <c r="G35" i="2"/>
  <c r="G39" i="2"/>
  <c r="G47" i="2"/>
  <c r="G52" i="2"/>
  <c r="G56" i="2"/>
  <c r="G64" i="2"/>
  <c r="G72" i="2"/>
  <c r="G92" i="2"/>
  <c r="G20" i="2"/>
  <c r="G28" i="2"/>
  <c r="G36" i="2"/>
  <c r="G44" i="2"/>
  <c r="G49" i="2"/>
  <c r="G57" i="2"/>
  <c r="G65" i="2"/>
  <c r="G73" i="2"/>
  <c r="G85" i="2"/>
  <c r="G97" i="2"/>
  <c r="G17" i="2"/>
  <c r="G25" i="2"/>
  <c r="G29" i="2"/>
  <c r="G37" i="2"/>
  <c r="G45" i="2"/>
  <c r="G54" i="2"/>
  <c r="G62" i="2"/>
  <c r="G70" i="2"/>
  <c r="G78" i="2"/>
  <c r="G82" i="2"/>
  <c r="G90" i="2"/>
  <c r="G98" i="2"/>
  <c r="G102" i="2"/>
  <c r="G19" i="2"/>
  <c r="G43" i="2"/>
  <c r="G48" i="2"/>
  <c r="G60" i="2"/>
  <c r="G68" i="2"/>
  <c r="G76" i="2"/>
  <c r="G80" i="2"/>
  <c r="G84" i="2"/>
  <c r="G88" i="2"/>
  <c r="G96" i="2"/>
  <c r="G100" i="2"/>
  <c r="G24" i="2"/>
  <c r="G32" i="2"/>
  <c r="G40" i="2"/>
  <c r="G53" i="2"/>
  <c r="G61" i="2"/>
  <c r="G69" i="2"/>
  <c r="G77" i="2"/>
  <c r="G81" i="2"/>
  <c r="G89" i="2"/>
  <c r="G93" i="2"/>
  <c r="G101" i="2"/>
  <c r="G21" i="2"/>
  <c r="G33" i="2"/>
  <c r="G41" i="2"/>
  <c r="G50" i="2"/>
  <c r="G58" i="2"/>
  <c r="G66" i="2"/>
  <c r="G74" i="2"/>
  <c r="G86" i="2"/>
  <c r="G94" i="2"/>
  <c r="G15" i="2"/>
  <c r="G16" i="2"/>
  <c r="G14" i="2"/>
  <c r="G13" i="2"/>
  <c r="G12" i="2"/>
  <c r="G11" i="2"/>
  <c r="E113" i="2"/>
  <c r="G113" i="2" l="1"/>
</calcChain>
</file>

<file path=xl/sharedStrings.xml><?xml version="1.0" encoding="utf-8"?>
<sst xmlns="http://schemas.openxmlformats.org/spreadsheetml/2006/main" count="129" uniqueCount="128">
  <si>
    <t>CIG</t>
  </si>
  <si>
    <t>Importo posto a base di gara</t>
  </si>
  <si>
    <t>Quota stazioni appaltanti</t>
  </si>
  <si>
    <t>Quota operatori economici</t>
  </si>
  <si>
    <t>Inferiore a € 40.000</t>
  </si>
  <si>
    <t>Uguale o maggiore a € 40.000 e inferiore a € 150.000</t>
  </si>
  <si>
    <t>Uguale o maggiore a € 150.000 e inferiore a € 300.000</t>
  </si>
  <si>
    <t>Uguale o maggiore a € 300.000 e inferiore a € 500.000</t>
  </si>
  <si>
    <t>Uguale o maggiore a € 500.000 e inferiore a € 800.000</t>
  </si>
  <si>
    <t>Uguale o maggiore a € 800.000 e inferiore a € 1.000.000</t>
  </si>
  <si>
    <t>Uguale o maggiore a € 1.000.000,00 e inferiore a</t>
  </si>
  <si>
    <t>Uguale o maggiore a € 5.000.000 e inferiore a</t>
  </si>
  <si>
    <t>Uguale o maggiore a € 20.000.000</t>
  </si>
  <si>
    <t>UNI CEI ISO9000</t>
  </si>
  <si>
    <t>PMI</t>
  </si>
  <si>
    <t>UNI ISO 45001</t>
  </si>
  <si>
    <t>LOTTO</t>
  </si>
  <si>
    <t>GARANZIA RIDOTTA</t>
  </si>
  <si>
    <t>GARANZIA</t>
  </si>
  <si>
    <t>"SI" PER I LOTTI PER I QUALI SI PARTECIPA</t>
  </si>
  <si>
    <t>CERTIFICAZIONI</t>
  </si>
  <si>
    <t>Fideiussione, emessa e firmata digitalmente, gestita con piattaforme tecnologiche di cui art. 106 co. 3 Codice</t>
  </si>
  <si>
    <t>Certificazione Ambientale UNI
EN ISO14001</t>
  </si>
  <si>
    <t>IMPORTO DEL CONTRIBUTO ANAC</t>
  </si>
  <si>
    <t>IMPORTO COMPLESSIVO DEL LOTTO</t>
  </si>
  <si>
    <t>ALLEGATO A3
SCHEDA CIG - GARANZIA - CONTRIBUTO ANAC</t>
  </si>
  <si>
    <t>B2B9013D3A</t>
  </si>
  <si>
    <t>B2B9014E0D</t>
  </si>
  <si>
    <t>B2B9015EE0</t>
  </si>
  <si>
    <t>B2B9016FB3</t>
  </si>
  <si>
    <t>B2B901708B</t>
  </si>
  <si>
    <t xml:space="preserve">B2B901815E	</t>
  </si>
  <si>
    <t>B2B9019231</t>
  </si>
  <si>
    <t xml:space="preserve">B2B901A304	</t>
  </si>
  <si>
    <t>B2B901B3D7</t>
  </si>
  <si>
    <t xml:space="preserve">B2B901C4AA	</t>
  </si>
  <si>
    <t xml:space="preserve">B2B901D57D	</t>
  </si>
  <si>
    <t xml:space="preserve">B2B901E650	</t>
  </si>
  <si>
    <t>B2B901F723</t>
  </si>
  <si>
    <t>B2B90207F6</t>
  </si>
  <si>
    <t>B2B90218C9</t>
  </si>
  <si>
    <t xml:space="preserve">B2B902299C	</t>
  </si>
  <si>
    <t>B2B9023A6F</t>
  </si>
  <si>
    <t>B2B9024B42</t>
  </si>
  <si>
    <t>B2B9025C15</t>
  </si>
  <si>
    <t>B2B9026CE8</t>
  </si>
  <si>
    <t xml:space="preserve">B2B9027DBB	</t>
  </si>
  <si>
    <t>B2B9028E8E</t>
  </si>
  <si>
    <t>B2B9029F61</t>
  </si>
  <si>
    <t>B2B902A039</t>
  </si>
  <si>
    <t xml:space="preserve">B2B902B10C	</t>
  </si>
  <si>
    <t xml:space="preserve">B2B902C1DF	</t>
  </si>
  <si>
    <t>B2B902D2B2</t>
  </si>
  <si>
    <t xml:space="preserve">B2B902E385	</t>
  </si>
  <si>
    <t>B2B902F458</t>
  </si>
  <si>
    <t>B2B903052B</t>
  </si>
  <si>
    <t>B2B90315FE</t>
  </si>
  <si>
    <t>B2B90326D1</t>
  </si>
  <si>
    <t>B2B90337A4</t>
  </si>
  <si>
    <t xml:space="preserve">B2B9034877	</t>
  </si>
  <si>
    <t>B2B903594A</t>
  </si>
  <si>
    <t>B2B9036A1D</t>
  </si>
  <si>
    <t>B2B9037AF0</t>
  </si>
  <si>
    <t>B2B9038BC3</t>
  </si>
  <si>
    <t xml:space="preserve">B2B9039C96	</t>
  </si>
  <si>
    <t>B2B903AD69</t>
  </si>
  <si>
    <t>B2B903BE3C</t>
  </si>
  <si>
    <t>B2B903CF0F</t>
  </si>
  <si>
    <t>B2B903DFE2</t>
  </si>
  <si>
    <t>B2B903E0BA</t>
  </si>
  <si>
    <t>B2B903F18D</t>
  </si>
  <si>
    <t>B2B9040260</t>
  </si>
  <si>
    <t>B2B9041333</t>
  </si>
  <si>
    <t>B2B9042406</t>
  </si>
  <si>
    <t>B2B90434D9</t>
  </si>
  <si>
    <t xml:space="preserve">B2B90445AC	</t>
  </si>
  <si>
    <t>B2B904567F</t>
  </si>
  <si>
    <t>B2B9046752</t>
  </si>
  <si>
    <t>B2B9047825</t>
  </si>
  <si>
    <t>B2B90488F8</t>
  </si>
  <si>
    <t>B2B90499CB</t>
  </si>
  <si>
    <t>B2B904AA9E</t>
  </si>
  <si>
    <t>B2B904BB71</t>
  </si>
  <si>
    <t>B2B904CC44</t>
  </si>
  <si>
    <t>B2B904DD17</t>
  </si>
  <si>
    <t>B2B904EDEA</t>
  </si>
  <si>
    <t>B2B904FEBD</t>
  </si>
  <si>
    <t xml:space="preserve">B2B9050F90	</t>
  </si>
  <si>
    <t>B2B9051068</t>
  </si>
  <si>
    <t>B2B905213B</t>
  </si>
  <si>
    <t>B2B905320E</t>
  </si>
  <si>
    <t>B2B90542E1</t>
  </si>
  <si>
    <t>B2B90553B4</t>
  </si>
  <si>
    <t>B2B9056487</t>
  </si>
  <si>
    <t>B2B905755A</t>
  </si>
  <si>
    <t>B2B905862D</t>
  </si>
  <si>
    <t xml:space="preserve">B2B9059700	</t>
  </si>
  <si>
    <t>B2B905A7D3</t>
  </si>
  <si>
    <t>B2B905B8A6</t>
  </si>
  <si>
    <t>B2B905C979</t>
  </si>
  <si>
    <t>B2B905DA4C</t>
  </si>
  <si>
    <t xml:space="preserve">B2B905EB1F	</t>
  </si>
  <si>
    <t>B2B905FBF2</t>
  </si>
  <si>
    <t>B2B9060CC5</t>
  </si>
  <si>
    <t>B2B9061D98</t>
  </si>
  <si>
    <t>B2B9062E6B</t>
  </si>
  <si>
    <t xml:space="preserve">B2B9063F3E	</t>
  </si>
  <si>
    <t>B2B9064016</t>
  </si>
  <si>
    <t>B2B90650E9</t>
  </si>
  <si>
    <t>B2B90661BC</t>
  </si>
  <si>
    <t>B2B906728F</t>
  </si>
  <si>
    <t>B2B9068362</t>
  </si>
  <si>
    <t>B2B9069435</t>
  </si>
  <si>
    <t xml:space="preserve">B2B906A508	</t>
  </si>
  <si>
    <t>B2B906B5DB</t>
  </si>
  <si>
    <t>B2B906C6AE</t>
  </si>
  <si>
    <t>B2B906D781</t>
  </si>
  <si>
    <t>B2B906E854</t>
  </si>
  <si>
    <t>B2B906F927</t>
  </si>
  <si>
    <t>B2B90709FA</t>
  </si>
  <si>
    <t>B2B9071ACD</t>
  </si>
  <si>
    <t>B2B9072BA0</t>
  </si>
  <si>
    <t>B2B9073C73</t>
  </si>
  <si>
    <t>B2B9074D46</t>
  </si>
  <si>
    <t>B2B9075E19</t>
  </si>
  <si>
    <t>B2B9076EEC</t>
  </si>
  <si>
    <t>B2B9077FBF</t>
  </si>
  <si>
    <t>B2B9078097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</si>
</sst>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#,##0.00000"/>
    <numFmt numFmtId="167" formatCode="0.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Garamond"/>
      <family val="1"/>
    </font>
    <font>
      <sz val="11"/>
      <color theme="1"/>
      <name val="Garamond"/>
      <family val="1"/>
    </font>
    <font>
      <b/>
      <sz val="11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b/>
      <sz val="12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47" applyFont="1" applyAlignment="1">
      <alignment vertical="center" wrapText="1"/>
    </xf>
    <xf numFmtId="0" fontId="6" fillId="0" borderId="0" xfId="0" applyFont="1" applyAlignment="1" applyProtection="1">
      <alignment horizont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wrapText="1"/>
      <protection hidden="1"/>
    </xf>
    <xf numFmtId="0" fontId="6" fillId="0" borderId="0" xfId="0" applyFont="1" applyFill="1" applyAlignment="1" applyProtection="1">
      <alignment horizontal="center" wrapText="1"/>
      <protection locked="0" hidden="1"/>
    </xf>
    <xf numFmtId="9" fontId="6" fillId="0" borderId="0" xfId="48" applyFont="1" applyAlignment="1" applyProtection="1">
      <alignment horizont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wrapText="1"/>
      <protection hidden="1"/>
    </xf>
    <xf numFmtId="0" fontId="13" fillId="0" borderId="0" xfId="0" quotePrefix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wrapText="1"/>
      <protection hidden="1"/>
    </xf>
    <xf numFmtId="0" fontId="0" fillId="4" borderId="6" xfId="0" applyFont="1" applyFill="1" applyBorder="1" applyAlignment="1" applyProtection="1">
      <alignment horizontal="center"/>
      <protection locked="0" hidden="1"/>
    </xf>
    <xf numFmtId="0" fontId="0" fillId="4" borderId="9" xfId="0" applyFont="1" applyFill="1" applyBorder="1" applyAlignment="1" applyProtection="1">
      <alignment horizontal="center"/>
      <protection locked="0" hidden="1"/>
    </xf>
    <xf numFmtId="0" fontId="15" fillId="3" borderId="13" xfId="0" applyFont="1" applyFill="1" applyBorder="1" applyAlignment="1" applyProtection="1">
      <alignment horizontal="center" vertical="center" wrapText="1"/>
      <protection hidden="1"/>
    </xf>
    <xf numFmtId="0" fontId="15" fillId="3" borderId="14" xfId="0" applyFont="1" applyFill="1" applyBorder="1" applyAlignment="1" applyProtection="1">
      <alignment horizontal="center" vertical="center" wrapText="1"/>
      <protection hidden="1"/>
    </xf>
    <xf numFmtId="166" fontId="15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15" fillId="3" borderId="15" xfId="0" applyFont="1" applyFill="1" applyBorder="1" applyAlignment="1" applyProtection="1">
      <alignment horizontal="center" vertical="center" wrapText="1"/>
      <protection hidden="1"/>
    </xf>
    <xf numFmtId="0" fontId="15" fillId="3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7" fillId="4" borderId="16" xfId="0" applyFont="1" applyFill="1" applyBorder="1" applyAlignment="1" applyProtection="1">
      <alignment horizontal="center"/>
      <protection locked="0" hidden="1"/>
    </xf>
    <xf numFmtId="0" fontId="18" fillId="4" borderId="3" xfId="0" applyFont="1" applyFill="1" applyBorder="1" applyAlignment="1" applyProtection="1">
      <alignment horizontal="center" vertical="center" wrapText="1"/>
      <protection locked="0" hidden="1"/>
    </xf>
    <xf numFmtId="165" fontId="19" fillId="4" borderId="3" xfId="47" applyFont="1" applyFill="1" applyBorder="1" applyAlignment="1" applyProtection="1">
      <alignment horizontal="center" vertical="center" wrapText="1"/>
      <protection locked="0" hidden="1"/>
    </xf>
    <xf numFmtId="165" fontId="19" fillId="4" borderId="3" xfId="47" applyFont="1" applyFill="1" applyBorder="1" applyAlignment="1" applyProtection="1">
      <alignment horizontal="center" vertical="center" wrapText="1"/>
      <protection hidden="1"/>
    </xf>
    <xf numFmtId="165" fontId="20" fillId="4" borderId="17" xfId="47" applyFont="1" applyFill="1" applyBorder="1" applyAlignment="1" applyProtection="1">
      <alignment horizontal="center" vertical="center" wrapText="1"/>
      <protection hidden="1"/>
    </xf>
    <xf numFmtId="0" fontId="18" fillId="0" borderId="0" xfId="0" quotePrefix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wrapText="1"/>
      <protection hidden="1"/>
    </xf>
    <xf numFmtId="165" fontId="18" fillId="4" borderId="3" xfId="47" applyFont="1" applyFill="1" applyBorder="1" applyAlignment="1" applyProtection="1">
      <alignment wrapText="1"/>
      <protection hidden="1"/>
    </xf>
    <xf numFmtId="0" fontId="21" fillId="4" borderId="16" xfId="0" applyFont="1" applyFill="1" applyBorder="1" applyAlignment="1" applyProtection="1">
      <alignment horizontal="center" vertical="center" wrapText="1"/>
      <protection locked="0" hidden="1"/>
    </xf>
    <xf numFmtId="49" fontId="20" fillId="4" borderId="18" xfId="0" applyNumberFormat="1" applyFont="1" applyFill="1" applyBorder="1" applyAlignment="1" applyProtection="1">
      <alignment horizontal="center" vertical="center" wrapText="1"/>
      <protection hidden="1"/>
    </xf>
    <xf numFmtId="49" fontId="20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4" borderId="19" xfId="0" applyFont="1" applyFill="1" applyBorder="1" applyAlignment="1" applyProtection="1">
      <alignment horizontal="center" vertical="center" wrapText="1"/>
      <protection hidden="1"/>
    </xf>
    <xf numFmtId="165" fontId="20" fillId="4" borderId="19" xfId="0" applyNumberFormat="1" applyFont="1" applyFill="1" applyBorder="1" applyAlignment="1" applyProtection="1">
      <alignment horizontal="center" vertical="center" wrapText="1"/>
      <protection hidden="1"/>
    </xf>
    <xf numFmtId="165" fontId="19" fillId="4" borderId="19" xfId="0" applyNumberFormat="1" applyFont="1" applyFill="1" applyBorder="1" applyAlignment="1" applyProtection="1">
      <alignment horizontal="center" vertical="center" wrapText="1"/>
      <protection hidden="1"/>
    </xf>
    <xf numFmtId="165" fontId="19" fillId="4" borderId="20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wrapText="1"/>
      <protection hidden="1"/>
    </xf>
    <xf numFmtId="167" fontId="10" fillId="4" borderId="7" xfId="0" applyNumberFormat="1" applyFont="1" applyFill="1" applyBorder="1" applyAlignment="1" applyProtection="1">
      <alignment horizontal="center" vertical="center" wrapText="1"/>
      <protection hidden="1"/>
    </xf>
    <xf numFmtId="167" fontId="10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4" xfId="0" applyFont="1" applyFill="1" applyBorder="1" applyAlignment="1" applyProtection="1">
      <alignment horizontal="center" vertical="center" wrapText="1"/>
      <protection hidden="1"/>
    </xf>
    <xf numFmtId="0" fontId="9" fillId="3" borderId="10" xfId="0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Alignment="1" applyProtection="1">
      <alignment horizontal="center" vertical="center" wrapText="1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167" fontId="10" fillId="4" borderId="5" xfId="0" applyNumberFormat="1" applyFont="1" applyFill="1" applyBorder="1" applyAlignment="1" applyProtection="1">
      <alignment horizontal="center" vertical="center" wrapText="1"/>
      <protection hidden="1"/>
    </xf>
    <xf numFmtId="167" fontId="10" fillId="4" borderId="3" xfId="0" applyNumberFormat="1" applyFont="1" applyFill="1" applyBorder="1" applyAlignment="1" applyProtection="1">
      <alignment horizontal="center" vertical="center" wrapText="1"/>
      <protection hidden="1"/>
    </xf>
  </cellXfs>
  <cellStyles count="49">
    <cellStyle name="Normale" xfId="0" builtinId="0"/>
    <cellStyle name="Normale 10" xfId="1" xr:uid="{00000000-0005-0000-0000-000002000000}"/>
    <cellStyle name="Normale 11" xfId="11" xr:uid="{00000000-0005-0000-0000-000003000000}"/>
    <cellStyle name="Normale 12" xfId="12" xr:uid="{00000000-0005-0000-0000-000004000000}"/>
    <cellStyle name="Normale 13" xfId="13" xr:uid="{00000000-0005-0000-0000-000005000000}"/>
    <cellStyle name="Normale 14" xfId="14" xr:uid="{00000000-0005-0000-0000-000006000000}"/>
    <cellStyle name="Normale 15" xfId="5" xr:uid="{00000000-0005-0000-0000-000007000000}"/>
    <cellStyle name="Normale 16" xfId="8" xr:uid="{00000000-0005-0000-0000-000008000000}"/>
    <cellStyle name="Normale 17" xfId="15" xr:uid="{00000000-0005-0000-0000-000009000000}"/>
    <cellStyle name="Normale 18" xfId="16" xr:uid="{00000000-0005-0000-0000-00000A000000}"/>
    <cellStyle name="Normale 2" xfId="2" xr:uid="{00000000-0005-0000-0000-00000B000000}"/>
    <cellStyle name="Normale 2 2" xfId="46" xr:uid="{00000000-0005-0000-0000-00000C000000}"/>
    <cellStyle name="Normale 20" xfId="17" xr:uid="{00000000-0005-0000-0000-00000D000000}"/>
    <cellStyle name="Normale 21" xfId="4" xr:uid="{00000000-0005-0000-0000-00000E000000}"/>
    <cellStyle name="Normale 22" xfId="18" xr:uid="{00000000-0005-0000-0000-00000F000000}"/>
    <cellStyle name="Normale 25" xfId="19" xr:uid="{00000000-0005-0000-0000-000010000000}"/>
    <cellStyle name="Normale 26" xfId="20" xr:uid="{00000000-0005-0000-0000-000011000000}"/>
    <cellStyle name="Normale 27" xfId="21" xr:uid="{00000000-0005-0000-0000-000012000000}"/>
    <cellStyle name="Normale 28" xfId="22" xr:uid="{00000000-0005-0000-0000-000013000000}"/>
    <cellStyle name="Normale 29" xfId="23" xr:uid="{00000000-0005-0000-0000-000014000000}"/>
    <cellStyle name="Normale 3" xfId="3" xr:uid="{00000000-0005-0000-0000-000015000000}"/>
    <cellStyle name="Normale 30" xfId="24" xr:uid="{00000000-0005-0000-0000-000016000000}"/>
    <cellStyle name="Normale 31" xfId="25" xr:uid="{00000000-0005-0000-0000-000017000000}"/>
    <cellStyle name="Normale 32" xfId="26" xr:uid="{00000000-0005-0000-0000-000018000000}"/>
    <cellStyle name="Normale 33" xfId="27" xr:uid="{00000000-0005-0000-0000-000019000000}"/>
    <cellStyle name="Normale 34" xfId="28" xr:uid="{00000000-0005-0000-0000-00001A000000}"/>
    <cellStyle name="Normale 35" xfId="29" xr:uid="{00000000-0005-0000-0000-00001B000000}"/>
    <cellStyle name="Normale 36" xfId="30" xr:uid="{00000000-0005-0000-0000-00001C000000}"/>
    <cellStyle name="Normale 37" xfId="31" xr:uid="{00000000-0005-0000-0000-00001D000000}"/>
    <cellStyle name="Normale 38" xfId="32" xr:uid="{00000000-0005-0000-0000-00001E000000}"/>
    <cellStyle name="Normale 39" xfId="33" xr:uid="{00000000-0005-0000-0000-00001F000000}"/>
    <cellStyle name="Normale 40" xfId="34" xr:uid="{00000000-0005-0000-0000-000020000000}"/>
    <cellStyle name="Normale 41" xfId="35" xr:uid="{00000000-0005-0000-0000-000021000000}"/>
    <cellStyle name="Normale 42" xfId="36" xr:uid="{00000000-0005-0000-0000-000022000000}"/>
    <cellStyle name="Normale 44" xfId="37" xr:uid="{00000000-0005-0000-0000-000023000000}"/>
    <cellStyle name="Normale 45" xfId="38" xr:uid="{00000000-0005-0000-0000-000024000000}"/>
    <cellStyle name="Normale 46" xfId="39" xr:uid="{00000000-0005-0000-0000-000025000000}"/>
    <cellStyle name="Normale 47" xfId="40" xr:uid="{00000000-0005-0000-0000-000026000000}"/>
    <cellStyle name="Normale 48" xfId="41" xr:uid="{00000000-0005-0000-0000-000027000000}"/>
    <cellStyle name="Normale 49" xfId="42" xr:uid="{00000000-0005-0000-0000-000028000000}"/>
    <cellStyle name="Normale 5" xfId="6" xr:uid="{00000000-0005-0000-0000-000029000000}"/>
    <cellStyle name="Normale 51" xfId="44" xr:uid="{00000000-0005-0000-0000-00002A000000}"/>
    <cellStyle name="Normale 52" xfId="45" xr:uid="{00000000-0005-0000-0000-00002B000000}"/>
    <cellStyle name="Normale 54" xfId="43" xr:uid="{00000000-0005-0000-0000-00002C000000}"/>
    <cellStyle name="Normale 7" xfId="7" xr:uid="{00000000-0005-0000-0000-00002D000000}"/>
    <cellStyle name="Normale 8" xfId="9" xr:uid="{00000000-0005-0000-0000-00002E000000}"/>
    <cellStyle name="Normale 9" xfId="10" xr:uid="{00000000-0005-0000-0000-00002F000000}"/>
    <cellStyle name="Percentuale" xfId="48" builtinId="5"/>
    <cellStyle name="Valuta" xfId="47" builtinId="4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color auto="1"/>
        <name val="Garamond"/>
        <family val="1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color auto="1"/>
        <name val="Garamond"/>
        <family val="1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aramond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colors>
    <mruColors>
      <color rgb="FFFFFFFF"/>
      <color rgb="FF23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I$4" lockText="1" noThreeD="1"/>
</file>

<file path=xl/ctrlProps/ctrlProp2.xml><?xml version="1.0" encoding="utf-8"?>
<formControlPr xmlns="http://schemas.microsoft.com/office/spreadsheetml/2009/9/main" objectType="CheckBox" fmlaLink="$I$5" lockText="1" noThreeD="1"/>
</file>

<file path=xl/ctrlProps/ctrlProp3.xml><?xml version="1.0" encoding="utf-8"?>
<formControlPr xmlns="http://schemas.microsoft.com/office/spreadsheetml/2009/9/main" objectType="CheckBox" fmlaLink="$I$6" lockText="1" noThreeD="1"/>
</file>

<file path=xl/ctrlProps/ctrlProp4.xml><?xml version="1.0" encoding="utf-8"?>
<formControlPr xmlns="http://schemas.microsoft.com/office/spreadsheetml/2009/9/main" objectType="CheckBox" fmlaLink="$I$8" lockText="1" noThreeD="1"/>
</file>

<file path=xl/ctrlProps/ctrlProp5.xml><?xml version="1.0" encoding="utf-8"?>
<formControlPr xmlns="http://schemas.microsoft.com/office/spreadsheetml/2009/9/main" objectType="CheckBox" fmlaLink="$I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3</xdr:row>
          <xdr:rowOff>57150</xdr:rowOff>
        </xdr:from>
        <xdr:to>
          <xdr:col>5</xdr:col>
          <xdr:colOff>942975</xdr:colOff>
          <xdr:row>3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4</xdr:row>
          <xdr:rowOff>57150</xdr:rowOff>
        </xdr:from>
        <xdr:to>
          <xdr:col>5</xdr:col>
          <xdr:colOff>942975</xdr:colOff>
          <xdr:row>4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5</xdr:row>
          <xdr:rowOff>57150</xdr:rowOff>
        </xdr:from>
        <xdr:to>
          <xdr:col>5</xdr:col>
          <xdr:colOff>942975</xdr:colOff>
          <xdr:row>5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7</xdr:row>
          <xdr:rowOff>57150</xdr:rowOff>
        </xdr:from>
        <xdr:to>
          <xdr:col>5</xdr:col>
          <xdr:colOff>942975</xdr:colOff>
          <xdr:row>7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6</xdr:row>
          <xdr:rowOff>57150</xdr:rowOff>
        </xdr:from>
        <xdr:to>
          <xdr:col>5</xdr:col>
          <xdr:colOff>942975</xdr:colOff>
          <xdr:row>6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10:G113" totalsRowCount="1" headerRowDxfId="17" dataDxfId="15" totalsRowDxfId="13" headerRowBorderDxfId="16" tableBorderDxfId="14" totalsRowBorderDxfId="12">
  <tableColumns count="6">
    <tableColumn id="1" xr3:uid="{00000000-0010-0000-0000-000001000000}" name="&quot;SI&quot; PER I LOTTI PER I QUALI SI PARTECIPA" dataDxfId="11" totalsRowDxfId="10"/>
    <tableColumn id="11" xr3:uid="{76720369-0109-43D9-BC1E-5BA3574DF225}" name="LOTTO" dataDxfId="9" totalsRowDxfId="8"/>
    <tableColumn id="2" xr3:uid="{00000000-0010-0000-0000-000002000000}" name="CIG" dataDxfId="7" totalsRowDxfId="6"/>
    <tableColumn id="4" xr3:uid="{00000000-0010-0000-0000-000004000000}" name="IMPORTO COMPLESSIVO DEL LOTTO" totalsRowFunction="sum" dataDxfId="5" totalsRowDxfId="4"/>
    <tableColumn id="5" xr3:uid="{00000000-0010-0000-0000-000005000000}" name="GARANZIA" totalsRowFunction="custom" dataDxfId="3" totalsRowDxfId="2">
      <calculatedColumnFormula>(Tabella1[[#This Row],[IMPORTO COMPLESSIVO DEL LOTTO]])*2%</calculatedColumnFormula>
      <totalsRowFormula>SUMIF(Tabella1["SI" PER I LOTTI PER I QUALI SI PARTECIPA],"SI",Tabella1[GARANZIA])</totalsRowFormula>
    </tableColumn>
    <tableColumn id="3" xr3:uid="{00000000-0010-0000-0000-000003000000}" name="GARANZIA RIDOTTA" totalsRowFunction="custom" dataDxfId="1" totalsRowDxfId="0">
      <calculatedColumnFormula>IF(SUM($O$5:$O$8)&gt;0,Tabella1[[#This Row],[GARANZIA]]*(1-$O$5)*(1-$O$6)*(1-$O$8),0)</calculatedColumnFormula>
      <totalsRowFormula>SUMIF(Tabella1["SI" PER I LOTTI PER I QUALI SI PARTECIPA],"SI",Tabella1[GARANZIA RIDOTTA])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S113"/>
  <sheetViews>
    <sheetView showGridLines="0" tabSelected="1" zoomScale="130" zoomScaleNormal="130" zoomScaleSheetLayoutView="115" zoomScalePageLayoutView="70" workbookViewId="0">
      <selection activeCell="E112" sqref="E112"/>
    </sheetView>
  </sheetViews>
  <sheetFormatPr defaultColWidth="9.140625" defaultRowHeight="15" x14ac:dyDescent="0.25"/>
  <cols>
    <col min="1" max="1" width="3.140625" style="14" customWidth="1"/>
    <col min="2" max="2" width="16.42578125" style="14" bestFit="1" customWidth="1"/>
    <col min="3" max="3" width="15.7109375" style="14" customWidth="1"/>
    <col min="4" max="7" width="20.7109375" style="14" customWidth="1"/>
    <col min="8" max="8" width="1.42578125" style="14" customWidth="1"/>
    <col min="9" max="9" width="19.5703125" style="14" hidden="1" customWidth="1"/>
    <col min="10" max="15" width="9.140625" style="14" hidden="1" customWidth="1"/>
    <col min="16" max="16" width="23.42578125" style="14" customWidth="1"/>
    <col min="17" max="16384" width="9.140625" style="14"/>
  </cols>
  <sheetData>
    <row r="1" spans="1:19" s="5" customFormat="1" ht="107.25" customHeight="1" thickBot="1" x14ac:dyDescent="0.3">
      <c r="B1" s="41" t="s">
        <v>25</v>
      </c>
      <c r="C1" s="42"/>
      <c r="D1" s="42"/>
      <c r="E1" s="42"/>
      <c r="F1" s="42"/>
      <c r="G1" s="43"/>
    </row>
    <row r="2" spans="1:19" s="8" customFormat="1" ht="18.75" customHeight="1" thickBot="1" x14ac:dyDescent="0.3">
      <c r="A2" s="6"/>
      <c r="B2" s="6"/>
      <c r="C2" s="6"/>
      <c r="D2" s="7"/>
      <c r="E2" s="7"/>
      <c r="F2" s="7"/>
      <c r="G2" s="7"/>
      <c r="H2" s="6"/>
    </row>
    <row r="3" spans="1:19" s="8" customFormat="1" ht="21" x14ac:dyDescent="0.25">
      <c r="C3" s="44" t="s">
        <v>20</v>
      </c>
      <c r="D3" s="45"/>
      <c r="E3" s="45"/>
      <c r="F3" s="46"/>
      <c r="G3" s="7"/>
    </row>
    <row r="4" spans="1:19" s="8" customFormat="1" ht="34.5" customHeight="1" x14ac:dyDescent="0.25">
      <c r="C4" s="47" t="s">
        <v>13</v>
      </c>
      <c r="D4" s="48"/>
      <c r="E4" s="48"/>
      <c r="F4" s="15"/>
      <c r="G4" s="7"/>
      <c r="I4" s="9" t="b">
        <v>0</v>
      </c>
      <c r="L4" s="5">
        <f t="shared" ref="L4:L5" si="0">IF(I4=TRUE,1,0)</f>
        <v>0</v>
      </c>
      <c r="M4" s="10">
        <v>0.3</v>
      </c>
      <c r="N4" s="5">
        <f>L4*M4</f>
        <v>0</v>
      </c>
      <c r="O4" s="5"/>
    </row>
    <row r="5" spans="1:19" s="8" customFormat="1" ht="34.5" customHeight="1" x14ac:dyDescent="0.25">
      <c r="C5" s="47" t="s">
        <v>14</v>
      </c>
      <c r="D5" s="48"/>
      <c r="E5" s="48"/>
      <c r="F5" s="15"/>
      <c r="G5" s="7"/>
      <c r="I5" s="9" t="b">
        <v>0</v>
      </c>
      <c r="L5" s="5">
        <f t="shared" si="0"/>
        <v>0</v>
      </c>
      <c r="M5" s="10">
        <v>0.5</v>
      </c>
      <c r="N5" s="5">
        <f t="shared" ref="N5:N8" si="1">L5*M5</f>
        <v>0</v>
      </c>
      <c r="O5" s="5">
        <f>MAX(N4:N5)</f>
        <v>0</v>
      </c>
      <c r="P5" s="10"/>
      <c r="Q5" s="10"/>
      <c r="R5" s="10"/>
      <c r="S5" s="10"/>
    </row>
    <row r="6" spans="1:19" s="8" customFormat="1" ht="34.5" customHeight="1" x14ac:dyDescent="0.25">
      <c r="C6" s="47" t="s">
        <v>21</v>
      </c>
      <c r="D6" s="48"/>
      <c r="E6" s="48"/>
      <c r="F6" s="15"/>
      <c r="G6" s="7"/>
      <c r="I6" s="9" t="b">
        <v>0</v>
      </c>
      <c r="L6" s="5">
        <f>IF(I6=TRUE,1,0)</f>
        <v>0</v>
      </c>
      <c r="M6" s="10">
        <v>0.1</v>
      </c>
      <c r="N6" s="5">
        <f>L6*M6</f>
        <v>0</v>
      </c>
      <c r="O6" s="8">
        <f>N6</f>
        <v>0</v>
      </c>
      <c r="P6" s="5"/>
      <c r="Q6" s="5"/>
      <c r="R6" s="5"/>
      <c r="S6" s="5"/>
    </row>
    <row r="7" spans="1:19" s="8" customFormat="1" ht="34.5" customHeight="1" x14ac:dyDescent="0.25">
      <c r="C7" s="47" t="s">
        <v>22</v>
      </c>
      <c r="D7" s="48"/>
      <c r="E7" s="48"/>
      <c r="F7" s="15"/>
      <c r="G7" s="7"/>
      <c r="I7" s="9" t="b">
        <v>0</v>
      </c>
      <c r="L7" s="5">
        <f t="shared" ref="L7" si="2">IF(I7=TRUE,1,0)</f>
        <v>0</v>
      </c>
      <c r="M7" s="10">
        <v>0.2</v>
      </c>
      <c r="N7" s="5">
        <f t="shared" ref="N7" si="3">L7*M7</f>
        <v>0</v>
      </c>
      <c r="P7" s="5"/>
      <c r="Q7" s="5"/>
      <c r="R7" s="5"/>
      <c r="S7" s="5"/>
    </row>
    <row r="8" spans="1:19" s="8" customFormat="1" ht="34.5" customHeight="1" thickBot="1" x14ac:dyDescent="0.3">
      <c r="C8" s="39" t="s">
        <v>15</v>
      </c>
      <c r="D8" s="40"/>
      <c r="E8" s="40"/>
      <c r="F8" s="16"/>
      <c r="G8" s="7"/>
      <c r="I8" s="9" t="b">
        <v>0</v>
      </c>
      <c r="L8" s="5">
        <f>IF(I8=TRUE,1,0)</f>
        <v>0</v>
      </c>
      <c r="M8" s="10">
        <v>0.2</v>
      </c>
      <c r="N8" s="5">
        <f t="shared" si="1"/>
        <v>0</v>
      </c>
      <c r="O8" s="5">
        <f>MAX(N7:N8)</f>
        <v>0</v>
      </c>
      <c r="P8" s="5"/>
      <c r="R8" s="5"/>
    </row>
    <row r="9" spans="1:19" s="5" customFormat="1" x14ac:dyDescent="0.25"/>
    <row r="10" spans="1:19" s="12" customFormat="1" ht="68.25" customHeight="1" x14ac:dyDescent="0.25">
      <c r="A10" s="11" t="s">
        <v>19</v>
      </c>
      <c r="B10" s="17" t="s">
        <v>19</v>
      </c>
      <c r="C10" s="18" t="s">
        <v>16</v>
      </c>
      <c r="D10" s="18" t="s">
        <v>0</v>
      </c>
      <c r="E10" s="18" t="s">
        <v>24</v>
      </c>
      <c r="F10" s="19" t="s">
        <v>18</v>
      </c>
      <c r="G10" s="20" t="s">
        <v>17</v>
      </c>
      <c r="H10" s="11"/>
      <c r="P10" s="21" t="s">
        <v>23</v>
      </c>
    </row>
    <row r="11" spans="1:19" s="12" customFormat="1" ht="15.75" x14ac:dyDescent="0.25">
      <c r="A11" s="13"/>
      <c r="B11" s="23"/>
      <c r="C11" s="22">
        <v>1</v>
      </c>
      <c r="D11" s="24" t="s">
        <v>26</v>
      </c>
      <c r="E11" s="25">
        <v>830200</v>
      </c>
      <c r="F11" s="26">
        <f>(Tabella1[[#This Row],[IMPORTO COMPLESSIVO DEL LOTTO]])*2%</f>
        <v>16604</v>
      </c>
      <c r="G11" s="27">
        <f>IF(SUM($O$5:$O$8)&gt;0,Tabella1[[#This Row],[GARANZIA]]*(1-$O$5)*(1-$O$6)*(1-$O$8),0)</f>
        <v>0</v>
      </c>
      <c r="H11" s="28"/>
      <c r="I11" s="29"/>
      <c r="J11" s="29"/>
      <c r="K11" s="29"/>
      <c r="L11" s="29"/>
      <c r="M11" s="29"/>
      <c r="N11" s="29"/>
      <c r="O11" s="29"/>
      <c r="P11" s="30"/>
    </row>
    <row r="12" spans="1:19" s="12" customFormat="1" ht="15.75" x14ac:dyDescent="0.25">
      <c r="A12" s="13"/>
      <c r="B12" s="23"/>
      <c r="C12" s="22">
        <v>2</v>
      </c>
      <c r="D12" s="24" t="s">
        <v>27</v>
      </c>
      <c r="E12" s="25">
        <v>512240</v>
      </c>
      <c r="F12" s="26">
        <f>(Tabella1[[#This Row],[IMPORTO COMPLESSIVO DEL LOTTO]])*2%</f>
        <v>10244.800000000001</v>
      </c>
      <c r="G12" s="27">
        <f>IF(SUM($O$5:$O$8)&gt;0,Tabella1[[#This Row],[GARANZIA]]*(1-$O$5)*(1-$O$6)*(1-$O$8),0)</f>
        <v>0</v>
      </c>
      <c r="H12" s="28"/>
      <c r="I12" s="29"/>
      <c r="J12" s="29"/>
      <c r="K12" s="29"/>
      <c r="L12" s="29"/>
      <c r="M12" s="29"/>
      <c r="N12" s="29"/>
      <c r="O12" s="29"/>
      <c r="P12" s="30"/>
    </row>
    <row r="13" spans="1:19" s="12" customFormat="1" ht="15.75" x14ac:dyDescent="0.25">
      <c r="A13" s="13"/>
      <c r="B13" s="23"/>
      <c r="C13" s="22">
        <v>3</v>
      </c>
      <c r="D13" s="24" t="s">
        <v>28</v>
      </c>
      <c r="E13" s="25">
        <v>120000</v>
      </c>
      <c r="F13" s="26">
        <f>(Tabella1[[#This Row],[IMPORTO COMPLESSIVO DEL LOTTO]])*2%</f>
        <v>2400</v>
      </c>
      <c r="G13" s="27">
        <f>IF(SUM($O$5:$O$8)&gt;0,Tabella1[[#This Row],[GARANZIA]]*(1-$O$5)*(1-$O$6)*(1-$O$8),0)</f>
        <v>0</v>
      </c>
      <c r="H13" s="28"/>
      <c r="I13" s="29"/>
      <c r="J13" s="29"/>
      <c r="K13" s="29"/>
      <c r="L13" s="29"/>
      <c r="M13" s="29"/>
      <c r="N13" s="29"/>
      <c r="O13" s="29"/>
      <c r="P13" s="30"/>
    </row>
    <row r="14" spans="1:19" s="12" customFormat="1" ht="15.75" x14ac:dyDescent="0.25">
      <c r="A14" s="13"/>
      <c r="B14" s="23"/>
      <c r="C14" s="22">
        <v>4</v>
      </c>
      <c r="D14" s="24" t="s">
        <v>29</v>
      </c>
      <c r="E14" s="25">
        <v>106000</v>
      </c>
      <c r="F14" s="26">
        <f>(Tabella1[[#This Row],[IMPORTO COMPLESSIVO DEL LOTTO]])*2%</f>
        <v>2120</v>
      </c>
      <c r="G14" s="27">
        <f>IF(SUM($O$5:$O$8)&gt;0,Tabella1[[#This Row],[GARANZIA]]*(1-$O$5)*(1-$O$6)*(1-$O$8),0)</f>
        <v>0</v>
      </c>
      <c r="H14" s="28"/>
      <c r="I14" s="29"/>
      <c r="J14" s="29"/>
      <c r="K14" s="29"/>
      <c r="L14" s="29"/>
      <c r="M14" s="29"/>
      <c r="N14" s="29"/>
      <c r="O14" s="29"/>
      <c r="P14" s="30"/>
    </row>
    <row r="15" spans="1:19" s="12" customFormat="1" ht="15.75" x14ac:dyDescent="0.25">
      <c r="A15" s="13"/>
      <c r="B15" s="23"/>
      <c r="C15" s="22">
        <v>5</v>
      </c>
      <c r="D15" s="24" t="s">
        <v>30</v>
      </c>
      <c r="E15" s="25">
        <v>94400</v>
      </c>
      <c r="F15" s="26">
        <f>(Tabella1[[#This Row],[IMPORTO COMPLESSIVO DEL LOTTO]])*2%</f>
        <v>1888</v>
      </c>
      <c r="G15" s="27">
        <f>IF(SUM($O$5:$O$8)&gt;0,Tabella1[[#This Row],[GARANZIA]]*(1-$O$5)*(1-$O$6)*(1-$O$8),0)</f>
        <v>0</v>
      </c>
      <c r="H15" s="28"/>
      <c r="I15" s="29"/>
      <c r="J15" s="29"/>
      <c r="K15" s="29"/>
      <c r="L15" s="29"/>
      <c r="M15" s="29"/>
      <c r="N15" s="29"/>
      <c r="O15" s="29"/>
      <c r="P15" s="30"/>
    </row>
    <row r="16" spans="1:19" s="12" customFormat="1" ht="15.75" x14ac:dyDescent="0.25">
      <c r="A16" s="13"/>
      <c r="B16" s="23"/>
      <c r="C16" s="22">
        <v>6</v>
      </c>
      <c r="D16" s="24" t="s">
        <v>31</v>
      </c>
      <c r="E16" s="25">
        <v>56000</v>
      </c>
      <c r="F16" s="26">
        <f>(Tabella1[[#This Row],[IMPORTO COMPLESSIVO DEL LOTTO]])*2%</f>
        <v>1120</v>
      </c>
      <c r="G16" s="27">
        <f>IF(SUM($O$5:$O$8)&gt;0,Tabella1[[#This Row],[GARANZIA]]*(1-$O$5)*(1-$O$6)*(1-$O$8),0)</f>
        <v>0</v>
      </c>
      <c r="H16" s="28"/>
      <c r="I16" s="29"/>
      <c r="J16" s="29"/>
      <c r="K16" s="29"/>
      <c r="L16" s="29"/>
      <c r="M16" s="29"/>
      <c r="N16" s="29"/>
      <c r="O16" s="29"/>
      <c r="P16" s="30"/>
    </row>
    <row r="17" spans="1:16" s="12" customFormat="1" ht="15.75" x14ac:dyDescent="0.25">
      <c r="A17" s="13"/>
      <c r="B17" s="31"/>
      <c r="C17" s="22">
        <v>7</v>
      </c>
      <c r="D17" s="24" t="s">
        <v>32</v>
      </c>
      <c r="E17" s="25">
        <v>88000</v>
      </c>
      <c r="F17" s="26">
        <f>(Tabella1[[#This Row],[IMPORTO COMPLESSIVO DEL LOTTO]])*2%</f>
        <v>1760</v>
      </c>
      <c r="G17" s="27">
        <f>IF(SUM($O$5:$O$8)&gt;0,Tabella1[[#This Row],[GARANZIA]]*(1-$O$5)*(1-$O$6)*(1-$O$8),0)</f>
        <v>0</v>
      </c>
      <c r="H17" s="28"/>
      <c r="I17" s="29"/>
      <c r="J17" s="29"/>
      <c r="K17" s="29"/>
      <c r="L17" s="29"/>
      <c r="M17" s="29"/>
      <c r="N17" s="29"/>
      <c r="O17" s="29"/>
      <c r="P17" s="30"/>
    </row>
    <row r="18" spans="1:16" s="12" customFormat="1" ht="15.75" x14ac:dyDescent="0.25">
      <c r="A18" s="13"/>
      <c r="B18" s="31"/>
      <c r="C18" s="22">
        <v>8</v>
      </c>
      <c r="D18" s="24" t="s">
        <v>33</v>
      </c>
      <c r="E18" s="25">
        <v>45600</v>
      </c>
      <c r="F18" s="26">
        <f>(Tabella1[[#This Row],[IMPORTO COMPLESSIVO DEL LOTTO]])*2%</f>
        <v>912</v>
      </c>
      <c r="G18" s="27">
        <f>IF(SUM($O$5:$O$8)&gt;0,Tabella1[[#This Row],[GARANZIA]]*(1-$O$5)*(1-$O$6)*(1-$O$8),0)</f>
        <v>0</v>
      </c>
      <c r="H18" s="28"/>
      <c r="I18" s="29"/>
      <c r="J18" s="29"/>
      <c r="K18" s="29"/>
      <c r="L18" s="29"/>
      <c r="M18" s="29"/>
      <c r="N18" s="29"/>
      <c r="O18" s="29"/>
      <c r="P18" s="30"/>
    </row>
    <row r="19" spans="1:16" s="12" customFormat="1" ht="15.75" x14ac:dyDescent="0.25">
      <c r="A19" s="13"/>
      <c r="B19" s="31"/>
      <c r="C19" s="22">
        <v>9</v>
      </c>
      <c r="D19" s="24" t="s">
        <v>34</v>
      </c>
      <c r="E19" s="25">
        <v>72000</v>
      </c>
      <c r="F19" s="26">
        <f>(Tabella1[[#This Row],[IMPORTO COMPLESSIVO DEL LOTTO]])*2%</f>
        <v>1440</v>
      </c>
      <c r="G19" s="27">
        <f>IF(SUM($O$5:$O$8)&gt;0,Tabella1[[#This Row],[GARANZIA]]*(1-$O$5)*(1-$O$6)*(1-$O$8),0)</f>
        <v>0</v>
      </c>
      <c r="H19" s="28"/>
      <c r="I19" s="29"/>
      <c r="J19" s="29"/>
      <c r="K19" s="29"/>
      <c r="L19" s="29"/>
      <c r="M19" s="29"/>
      <c r="N19" s="29"/>
      <c r="O19" s="29"/>
      <c r="P19" s="30"/>
    </row>
    <row r="20" spans="1:16" s="12" customFormat="1" ht="15.75" x14ac:dyDescent="0.25">
      <c r="A20" s="13"/>
      <c r="B20" s="31"/>
      <c r="C20" s="22">
        <v>10</v>
      </c>
      <c r="D20" s="24" t="s">
        <v>35</v>
      </c>
      <c r="E20" s="25">
        <v>24000</v>
      </c>
      <c r="F20" s="26">
        <f>(Tabella1[[#This Row],[IMPORTO COMPLESSIVO DEL LOTTO]])*2%</f>
        <v>480</v>
      </c>
      <c r="G20" s="27">
        <f>IF(SUM($O$5:$O$8)&gt;0,Tabella1[[#This Row],[GARANZIA]]*(1-$O$5)*(1-$O$6)*(1-$O$8),0)</f>
        <v>0</v>
      </c>
      <c r="H20" s="28"/>
      <c r="I20" s="29"/>
      <c r="J20" s="29"/>
      <c r="K20" s="29"/>
      <c r="L20" s="29"/>
      <c r="M20" s="29"/>
      <c r="N20" s="29"/>
      <c r="O20" s="29"/>
      <c r="P20" s="30"/>
    </row>
    <row r="21" spans="1:16" s="12" customFormat="1" ht="15.75" x14ac:dyDescent="0.25">
      <c r="A21" s="13"/>
      <c r="B21" s="31"/>
      <c r="C21" s="22">
        <v>11</v>
      </c>
      <c r="D21" s="24" t="s">
        <v>36</v>
      </c>
      <c r="E21" s="25">
        <v>45000</v>
      </c>
      <c r="F21" s="26">
        <f>(Tabella1[[#This Row],[IMPORTO COMPLESSIVO DEL LOTTO]])*2%</f>
        <v>900</v>
      </c>
      <c r="G21" s="27">
        <f>IF(SUM($O$5:$O$8)&gt;0,Tabella1[[#This Row],[GARANZIA]]*(1-$O$5)*(1-$O$6)*(1-$O$8),0)</f>
        <v>0</v>
      </c>
      <c r="H21" s="28"/>
      <c r="I21" s="29"/>
      <c r="J21" s="29"/>
      <c r="K21" s="29"/>
      <c r="L21" s="29"/>
      <c r="M21" s="29"/>
      <c r="N21" s="29"/>
      <c r="O21" s="29"/>
      <c r="P21" s="30"/>
    </row>
    <row r="22" spans="1:16" s="12" customFormat="1" ht="15.75" x14ac:dyDescent="0.25">
      <c r="A22" s="13"/>
      <c r="B22" s="31"/>
      <c r="C22" s="22">
        <v>12</v>
      </c>
      <c r="D22" s="24" t="s">
        <v>37</v>
      </c>
      <c r="E22" s="25">
        <v>42000</v>
      </c>
      <c r="F22" s="26">
        <f>(Tabella1[[#This Row],[IMPORTO COMPLESSIVO DEL LOTTO]])*2%</f>
        <v>840</v>
      </c>
      <c r="G22" s="27">
        <f>IF(SUM($O$5:$O$8)&gt;0,Tabella1[[#This Row],[GARANZIA]]*(1-$O$5)*(1-$O$6)*(1-$O$8),0)</f>
        <v>0</v>
      </c>
      <c r="H22" s="28"/>
      <c r="I22" s="29"/>
      <c r="J22" s="29"/>
      <c r="K22" s="29"/>
      <c r="L22" s="29"/>
      <c r="M22" s="29"/>
      <c r="N22" s="29"/>
      <c r="O22" s="29"/>
      <c r="P22" s="30"/>
    </row>
    <row r="23" spans="1:16" s="12" customFormat="1" ht="15.75" x14ac:dyDescent="0.25">
      <c r="A23" s="13"/>
      <c r="B23" s="31"/>
      <c r="C23" s="22">
        <v>13</v>
      </c>
      <c r="D23" s="24" t="s">
        <v>38</v>
      </c>
      <c r="E23" s="25">
        <v>16800</v>
      </c>
      <c r="F23" s="26">
        <f>(Tabella1[[#This Row],[IMPORTO COMPLESSIVO DEL LOTTO]])*2%</f>
        <v>336</v>
      </c>
      <c r="G23" s="27">
        <f>IF(SUM($O$5:$O$8)&gt;0,Tabella1[[#This Row],[GARANZIA]]*(1-$O$5)*(1-$O$6)*(1-$O$8),0)</f>
        <v>0</v>
      </c>
      <c r="H23" s="28"/>
      <c r="I23" s="29"/>
      <c r="J23" s="29"/>
      <c r="K23" s="29"/>
      <c r="L23" s="29"/>
      <c r="M23" s="29"/>
      <c r="N23" s="29"/>
      <c r="O23" s="29"/>
      <c r="P23" s="30"/>
    </row>
    <row r="24" spans="1:16" s="12" customFormat="1" ht="15.75" x14ac:dyDescent="0.25">
      <c r="A24" s="13"/>
      <c r="B24" s="31"/>
      <c r="C24" s="22">
        <v>14</v>
      </c>
      <c r="D24" s="24" t="s">
        <v>39</v>
      </c>
      <c r="E24" s="25">
        <v>8400</v>
      </c>
      <c r="F24" s="26">
        <f>(Tabella1[[#This Row],[IMPORTO COMPLESSIVO DEL LOTTO]])*2%</f>
        <v>168</v>
      </c>
      <c r="G24" s="27">
        <f>IF(SUM($O$5:$O$8)&gt;0,Tabella1[[#This Row],[GARANZIA]]*(1-$O$5)*(1-$O$6)*(1-$O$8),0)</f>
        <v>0</v>
      </c>
      <c r="H24" s="28"/>
      <c r="I24" s="29"/>
      <c r="J24" s="29"/>
      <c r="K24" s="29"/>
      <c r="L24" s="29"/>
      <c r="M24" s="29"/>
      <c r="N24" s="29"/>
      <c r="O24" s="29"/>
      <c r="P24" s="30"/>
    </row>
    <row r="25" spans="1:16" s="12" customFormat="1" ht="15.75" x14ac:dyDescent="0.25">
      <c r="A25" s="13"/>
      <c r="B25" s="31"/>
      <c r="C25" s="22">
        <v>15</v>
      </c>
      <c r="D25" s="24" t="s">
        <v>40</v>
      </c>
      <c r="E25" s="25">
        <v>15600</v>
      </c>
      <c r="F25" s="26">
        <f>(Tabella1[[#This Row],[IMPORTO COMPLESSIVO DEL LOTTO]])*2%</f>
        <v>312</v>
      </c>
      <c r="G25" s="27">
        <f>IF(SUM($O$5:$O$8)&gt;0,Tabella1[[#This Row],[GARANZIA]]*(1-$O$5)*(1-$O$6)*(1-$O$8),0)</f>
        <v>0</v>
      </c>
      <c r="H25" s="28"/>
      <c r="I25" s="29"/>
      <c r="J25" s="29"/>
      <c r="K25" s="29"/>
      <c r="L25" s="29"/>
      <c r="M25" s="29"/>
      <c r="N25" s="29"/>
      <c r="O25" s="29"/>
      <c r="P25" s="30"/>
    </row>
    <row r="26" spans="1:16" s="12" customFormat="1" ht="15.75" x14ac:dyDescent="0.25">
      <c r="A26" s="13"/>
      <c r="B26" s="31"/>
      <c r="C26" s="22">
        <v>16</v>
      </c>
      <c r="D26" s="24" t="s">
        <v>41</v>
      </c>
      <c r="E26" s="25">
        <v>22800</v>
      </c>
      <c r="F26" s="26">
        <f>(Tabella1[[#This Row],[IMPORTO COMPLESSIVO DEL LOTTO]])*2%</f>
        <v>456</v>
      </c>
      <c r="G26" s="27">
        <f>IF(SUM($O$5:$O$8)&gt;0,Tabella1[[#This Row],[GARANZIA]]*(1-$O$5)*(1-$O$6)*(1-$O$8),0)</f>
        <v>0</v>
      </c>
      <c r="H26" s="28"/>
      <c r="I26" s="29"/>
      <c r="J26" s="29"/>
      <c r="K26" s="29"/>
      <c r="L26" s="29"/>
      <c r="M26" s="29"/>
      <c r="N26" s="29"/>
      <c r="O26" s="29"/>
      <c r="P26" s="30"/>
    </row>
    <row r="27" spans="1:16" s="12" customFormat="1" ht="15.75" x14ac:dyDescent="0.25">
      <c r="A27" s="13"/>
      <c r="B27" s="31"/>
      <c r="C27" s="22">
        <v>17</v>
      </c>
      <c r="D27" s="24" t="s">
        <v>42</v>
      </c>
      <c r="E27" s="25">
        <v>7500</v>
      </c>
      <c r="F27" s="26">
        <f>(Tabella1[[#This Row],[IMPORTO COMPLESSIVO DEL LOTTO]])*2%</f>
        <v>150</v>
      </c>
      <c r="G27" s="27">
        <f>IF(SUM($O$5:$O$8)&gt;0,Tabella1[[#This Row],[GARANZIA]]*(1-$O$5)*(1-$O$6)*(1-$O$8),0)</f>
        <v>0</v>
      </c>
      <c r="H27" s="28"/>
      <c r="I27" s="29"/>
      <c r="J27" s="29"/>
      <c r="K27" s="29"/>
      <c r="L27" s="29"/>
      <c r="M27" s="29"/>
      <c r="N27" s="29"/>
      <c r="O27" s="29"/>
      <c r="P27" s="30"/>
    </row>
    <row r="28" spans="1:16" s="12" customFormat="1" ht="15.75" x14ac:dyDescent="0.25">
      <c r="A28" s="13"/>
      <c r="B28" s="31"/>
      <c r="C28" s="22">
        <v>18</v>
      </c>
      <c r="D28" s="24" t="s">
        <v>43</v>
      </c>
      <c r="E28" s="25">
        <v>14040</v>
      </c>
      <c r="F28" s="26">
        <f>(Tabella1[[#This Row],[IMPORTO COMPLESSIVO DEL LOTTO]])*2%</f>
        <v>280.8</v>
      </c>
      <c r="G28" s="27">
        <f>IF(SUM($O$5:$O$8)&gt;0,Tabella1[[#This Row],[GARANZIA]]*(1-$O$5)*(1-$O$6)*(1-$O$8),0)</f>
        <v>0</v>
      </c>
      <c r="H28" s="28"/>
      <c r="I28" s="29"/>
      <c r="J28" s="29"/>
      <c r="K28" s="29"/>
      <c r="L28" s="29"/>
      <c r="M28" s="29"/>
      <c r="N28" s="29"/>
      <c r="O28" s="29"/>
      <c r="P28" s="30"/>
    </row>
    <row r="29" spans="1:16" s="12" customFormat="1" ht="15.75" x14ac:dyDescent="0.25">
      <c r="A29" s="13"/>
      <c r="B29" s="31"/>
      <c r="C29" s="22">
        <v>19</v>
      </c>
      <c r="D29" s="24" t="s">
        <v>44</v>
      </c>
      <c r="E29" s="25">
        <v>319600</v>
      </c>
      <c r="F29" s="26">
        <f>(Tabella1[[#This Row],[IMPORTO COMPLESSIVO DEL LOTTO]])*2%</f>
        <v>6392</v>
      </c>
      <c r="G29" s="27">
        <f>IF(SUM($O$5:$O$8)&gt;0,Tabella1[[#This Row],[GARANZIA]]*(1-$O$5)*(1-$O$6)*(1-$O$8),0)</f>
        <v>0</v>
      </c>
      <c r="H29" s="28"/>
      <c r="I29" s="29"/>
      <c r="J29" s="29"/>
      <c r="K29" s="29"/>
      <c r="L29" s="29"/>
      <c r="M29" s="29"/>
      <c r="N29" s="29"/>
      <c r="O29" s="29"/>
      <c r="P29" s="30"/>
    </row>
    <row r="30" spans="1:16" s="12" customFormat="1" ht="15.75" x14ac:dyDescent="0.25">
      <c r="A30" s="13"/>
      <c r="B30" s="31"/>
      <c r="C30" s="22">
        <v>20</v>
      </c>
      <c r="D30" s="24" t="s">
        <v>45</v>
      </c>
      <c r="E30" s="25">
        <v>50000</v>
      </c>
      <c r="F30" s="26">
        <f>(Tabella1[[#This Row],[IMPORTO COMPLESSIVO DEL LOTTO]])*2%</f>
        <v>1000</v>
      </c>
      <c r="G30" s="27">
        <f>IF(SUM($O$5:$O$8)&gt;0,Tabella1[[#This Row],[GARANZIA]]*(1-$O$5)*(1-$O$6)*(1-$O$8),0)</f>
        <v>0</v>
      </c>
      <c r="H30" s="28"/>
      <c r="I30" s="29"/>
      <c r="J30" s="29"/>
      <c r="K30" s="29"/>
      <c r="L30" s="29"/>
      <c r="M30" s="29"/>
      <c r="N30" s="29"/>
      <c r="O30" s="29"/>
      <c r="P30" s="30"/>
    </row>
    <row r="31" spans="1:16" s="12" customFormat="1" ht="15.75" x14ac:dyDescent="0.25">
      <c r="A31" s="13"/>
      <c r="B31" s="31"/>
      <c r="C31" s="22">
        <v>21</v>
      </c>
      <c r="D31" s="24" t="s">
        <v>46</v>
      </c>
      <c r="E31" s="25">
        <v>70000</v>
      </c>
      <c r="F31" s="26">
        <f>(Tabella1[[#This Row],[IMPORTO COMPLESSIVO DEL LOTTO]])*2%</f>
        <v>1400</v>
      </c>
      <c r="G31" s="27">
        <f>IF(SUM($O$5:$O$8)&gt;0,Tabella1[[#This Row],[GARANZIA]]*(1-$O$5)*(1-$O$6)*(1-$O$8),0)</f>
        <v>0</v>
      </c>
      <c r="H31" s="28"/>
      <c r="I31" s="29"/>
      <c r="J31" s="29"/>
      <c r="K31" s="29"/>
      <c r="L31" s="29"/>
      <c r="M31" s="29"/>
      <c r="N31" s="29"/>
      <c r="O31" s="29"/>
      <c r="P31" s="30"/>
    </row>
    <row r="32" spans="1:16" s="12" customFormat="1" ht="15.75" x14ac:dyDescent="0.25">
      <c r="A32" s="13"/>
      <c r="B32" s="31"/>
      <c r="C32" s="22">
        <v>22</v>
      </c>
      <c r="D32" s="24" t="s">
        <v>47</v>
      </c>
      <c r="E32" s="25">
        <v>80000</v>
      </c>
      <c r="F32" s="26">
        <f>(Tabella1[[#This Row],[IMPORTO COMPLESSIVO DEL LOTTO]])*2%</f>
        <v>1600</v>
      </c>
      <c r="G32" s="27">
        <f>IF(SUM($O$5:$O$8)&gt;0,Tabella1[[#This Row],[GARANZIA]]*(1-$O$5)*(1-$O$6)*(1-$O$8),0)</f>
        <v>0</v>
      </c>
      <c r="H32" s="28"/>
      <c r="I32" s="29"/>
      <c r="J32" s="29"/>
      <c r="K32" s="29"/>
      <c r="L32" s="29"/>
      <c r="M32" s="29"/>
      <c r="N32" s="29"/>
      <c r="O32" s="29"/>
      <c r="P32" s="30"/>
    </row>
    <row r="33" spans="1:16" s="12" customFormat="1" ht="15.75" x14ac:dyDescent="0.25">
      <c r="A33" s="13"/>
      <c r="B33" s="31"/>
      <c r="C33" s="22">
        <v>23</v>
      </c>
      <c r="D33" s="24" t="s">
        <v>48</v>
      </c>
      <c r="E33" s="25">
        <v>192000</v>
      </c>
      <c r="F33" s="26">
        <f>(Tabella1[[#This Row],[IMPORTO COMPLESSIVO DEL LOTTO]])*2%</f>
        <v>3840</v>
      </c>
      <c r="G33" s="27">
        <f>IF(SUM($O$5:$O$8)&gt;0,Tabella1[[#This Row],[GARANZIA]]*(1-$O$5)*(1-$O$6)*(1-$O$8),0)</f>
        <v>0</v>
      </c>
      <c r="H33" s="28"/>
      <c r="I33" s="29"/>
      <c r="J33" s="29"/>
      <c r="K33" s="29"/>
      <c r="L33" s="29"/>
      <c r="M33" s="29"/>
      <c r="N33" s="29"/>
      <c r="O33" s="29"/>
      <c r="P33" s="30"/>
    </row>
    <row r="34" spans="1:16" s="12" customFormat="1" ht="15.75" x14ac:dyDescent="0.25">
      <c r="A34" s="13"/>
      <c r="B34" s="31"/>
      <c r="C34" s="22">
        <v>24</v>
      </c>
      <c r="D34" s="24" t="s">
        <v>49</v>
      </c>
      <c r="E34" s="25">
        <v>76000</v>
      </c>
      <c r="F34" s="26">
        <f>(Tabella1[[#This Row],[IMPORTO COMPLESSIVO DEL LOTTO]])*2%</f>
        <v>1520</v>
      </c>
      <c r="G34" s="27">
        <f>IF(SUM($O$5:$O$8)&gt;0,Tabella1[[#This Row],[GARANZIA]]*(1-$O$5)*(1-$O$6)*(1-$O$8),0)</f>
        <v>0</v>
      </c>
      <c r="H34" s="28"/>
      <c r="I34" s="29"/>
      <c r="J34" s="29"/>
      <c r="K34" s="29"/>
      <c r="L34" s="29"/>
      <c r="M34" s="29"/>
      <c r="N34" s="29"/>
      <c r="O34" s="29"/>
      <c r="P34" s="30"/>
    </row>
    <row r="35" spans="1:16" s="12" customFormat="1" ht="15.75" x14ac:dyDescent="0.25">
      <c r="A35" s="13"/>
      <c r="B35" s="31"/>
      <c r="C35" s="22">
        <v>25</v>
      </c>
      <c r="D35" s="24" t="s">
        <v>50</v>
      </c>
      <c r="E35" s="25">
        <v>76000</v>
      </c>
      <c r="F35" s="26">
        <f>(Tabella1[[#This Row],[IMPORTO COMPLESSIVO DEL LOTTO]])*2%</f>
        <v>1520</v>
      </c>
      <c r="G35" s="27">
        <f>IF(SUM($O$5:$O$8)&gt;0,Tabella1[[#This Row],[GARANZIA]]*(1-$O$5)*(1-$O$6)*(1-$O$8),0)</f>
        <v>0</v>
      </c>
      <c r="H35" s="28"/>
      <c r="I35" s="29"/>
      <c r="J35" s="29"/>
      <c r="K35" s="29"/>
      <c r="L35" s="29"/>
      <c r="M35" s="29"/>
      <c r="N35" s="29"/>
      <c r="O35" s="29"/>
      <c r="P35" s="30"/>
    </row>
    <row r="36" spans="1:16" s="12" customFormat="1" ht="15.75" x14ac:dyDescent="0.25">
      <c r="A36" s="13"/>
      <c r="B36" s="31"/>
      <c r="C36" s="22">
        <v>26</v>
      </c>
      <c r="D36" s="24" t="s">
        <v>51</v>
      </c>
      <c r="E36" s="25">
        <v>56800</v>
      </c>
      <c r="F36" s="26">
        <f>(Tabella1[[#This Row],[IMPORTO COMPLESSIVO DEL LOTTO]])*2%</f>
        <v>1136</v>
      </c>
      <c r="G36" s="27">
        <f>IF(SUM($O$5:$O$8)&gt;0,Tabella1[[#This Row],[GARANZIA]]*(1-$O$5)*(1-$O$6)*(1-$O$8),0)</f>
        <v>0</v>
      </c>
      <c r="H36" s="28"/>
      <c r="I36" s="29"/>
      <c r="J36" s="29"/>
      <c r="K36" s="29"/>
      <c r="L36" s="29"/>
      <c r="M36" s="29"/>
      <c r="N36" s="29"/>
      <c r="O36" s="29"/>
      <c r="P36" s="30"/>
    </row>
    <row r="37" spans="1:16" s="12" customFormat="1" ht="15.75" x14ac:dyDescent="0.25">
      <c r="A37" s="13"/>
      <c r="B37" s="31"/>
      <c r="C37" s="22">
        <v>27</v>
      </c>
      <c r="D37" s="24" t="s">
        <v>52</v>
      </c>
      <c r="E37" s="25">
        <v>58800</v>
      </c>
      <c r="F37" s="26">
        <f>(Tabella1[[#This Row],[IMPORTO COMPLESSIVO DEL LOTTO]])*2%</f>
        <v>1176</v>
      </c>
      <c r="G37" s="27">
        <f>IF(SUM($O$5:$O$8)&gt;0,Tabella1[[#This Row],[GARANZIA]]*(1-$O$5)*(1-$O$6)*(1-$O$8),0)</f>
        <v>0</v>
      </c>
      <c r="H37" s="28"/>
      <c r="I37" s="29"/>
      <c r="J37" s="29"/>
      <c r="K37" s="29"/>
      <c r="L37" s="29"/>
      <c r="M37" s="29"/>
      <c r="N37" s="29"/>
      <c r="O37" s="29"/>
      <c r="P37" s="30"/>
    </row>
    <row r="38" spans="1:16" s="12" customFormat="1" ht="15.75" x14ac:dyDescent="0.25">
      <c r="A38" s="13"/>
      <c r="B38" s="31"/>
      <c r="C38" s="22">
        <v>28</v>
      </c>
      <c r="D38" s="24" t="s">
        <v>53</v>
      </c>
      <c r="E38" s="25">
        <v>32000</v>
      </c>
      <c r="F38" s="26">
        <f>(Tabella1[[#This Row],[IMPORTO COMPLESSIVO DEL LOTTO]])*2%</f>
        <v>640</v>
      </c>
      <c r="G38" s="27">
        <f>IF(SUM($O$5:$O$8)&gt;0,Tabella1[[#This Row],[GARANZIA]]*(1-$O$5)*(1-$O$6)*(1-$O$8),0)</f>
        <v>0</v>
      </c>
      <c r="H38" s="28"/>
      <c r="I38" s="29"/>
      <c r="J38" s="29"/>
      <c r="K38" s="29"/>
      <c r="L38" s="29"/>
      <c r="M38" s="29"/>
      <c r="N38" s="29"/>
      <c r="O38" s="29"/>
      <c r="P38" s="30"/>
    </row>
    <row r="39" spans="1:16" s="12" customFormat="1" ht="15.75" x14ac:dyDescent="0.25">
      <c r="A39" s="13"/>
      <c r="B39" s="31"/>
      <c r="C39" s="22">
        <v>29</v>
      </c>
      <c r="D39" s="24" t="s">
        <v>54</v>
      </c>
      <c r="E39" s="25">
        <v>4000</v>
      </c>
      <c r="F39" s="26">
        <f>(Tabella1[[#This Row],[IMPORTO COMPLESSIVO DEL LOTTO]])*2%</f>
        <v>80</v>
      </c>
      <c r="G39" s="27">
        <f>IF(SUM($O$5:$O$8)&gt;0,Tabella1[[#This Row],[GARANZIA]]*(1-$O$5)*(1-$O$6)*(1-$O$8),0)</f>
        <v>0</v>
      </c>
      <c r="H39" s="28"/>
      <c r="I39" s="29"/>
      <c r="J39" s="29"/>
      <c r="K39" s="29"/>
      <c r="L39" s="29"/>
      <c r="M39" s="29"/>
      <c r="N39" s="29"/>
      <c r="O39" s="29"/>
      <c r="P39" s="30"/>
    </row>
    <row r="40" spans="1:16" s="12" customFormat="1" ht="15.75" x14ac:dyDescent="0.25">
      <c r="A40" s="13"/>
      <c r="B40" s="31"/>
      <c r="C40" s="22">
        <v>30</v>
      </c>
      <c r="D40" s="24" t="s">
        <v>55</v>
      </c>
      <c r="E40" s="25">
        <v>10000</v>
      </c>
      <c r="F40" s="26">
        <f>(Tabella1[[#This Row],[IMPORTO COMPLESSIVO DEL LOTTO]])*2%</f>
        <v>200</v>
      </c>
      <c r="G40" s="27">
        <f>IF(SUM($O$5:$O$8)&gt;0,Tabella1[[#This Row],[GARANZIA]]*(1-$O$5)*(1-$O$6)*(1-$O$8),0)</f>
        <v>0</v>
      </c>
      <c r="H40" s="28"/>
      <c r="I40" s="29"/>
      <c r="J40" s="29"/>
      <c r="K40" s="29"/>
      <c r="L40" s="29"/>
      <c r="M40" s="29"/>
      <c r="N40" s="29"/>
      <c r="O40" s="29"/>
      <c r="P40" s="30"/>
    </row>
    <row r="41" spans="1:16" s="12" customFormat="1" ht="15.75" x14ac:dyDescent="0.25">
      <c r="A41" s="13"/>
      <c r="B41" s="31"/>
      <c r="C41" s="22">
        <v>31</v>
      </c>
      <c r="D41" s="24" t="s">
        <v>56</v>
      </c>
      <c r="E41" s="25">
        <v>10000</v>
      </c>
      <c r="F41" s="26">
        <f>(Tabella1[[#This Row],[IMPORTO COMPLESSIVO DEL LOTTO]])*2%</f>
        <v>200</v>
      </c>
      <c r="G41" s="27">
        <f>IF(SUM($O$5:$O$8)&gt;0,Tabella1[[#This Row],[GARANZIA]]*(1-$O$5)*(1-$O$6)*(1-$O$8),0)</f>
        <v>0</v>
      </c>
      <c r="H41" s="28"/>
      <c r="I41" s="29"/>
      <c r="J41" s="29"/>
      <c r="K41" s="29"/>
      <c r="L41" s="29"/>
      <c r="M41" s="29"/>
      <c r="N41" s="29"/>
      <c r="O41" s="29"/>
      <c r="P41" s="30"/>
    </row>
    <row r="42" spans="1:16" s="12" customFormat="1" ht="15.75" x14ac:dyDescent="0.25">
      <c r="A42" s="13"/>
      <c r="B42" s="31"/>
      <c r="C42" s="22">
        <v>32</v>
      </c>
      <c r="D42" s="24" t="s">
        <v>57</v>
      </c>
      <c r="E42" s="25">
        <v>4800</v>
      </c>
      <c r="F42" s="26">
        <f>(Tabella1[[#This Row],[IMPORTO COMPLESSIVO DEL LOTTO]])*2%</f>
        <v>96</v>
      </c>
      <c r="G42" s="27">
        <f>IF(SUM($O$5:$O$8)&gt;0,Tabella1[[#This Row],[GARANZIA]]*(1-$O$5)*(1-$O$6)*(1-$O$8),0)</f>
        <v>0</v>
      </c>
      <c r="H42" s="28"/>
      <c r="I42" s="29"/>
      <c r="J42" s="29"/>
      <c r="K42" s="29"/>
      <c r="L42" s="29"/>
      <c r="M42" s="29"/>
      <c r="N42" s="29"/>
      <c r="O42" s="29"/>
      <c r="P42" s="30"/>
    </row>
    <row r="43" spans="1:16" s="12" customFormat="1" ht="15.75" x14ac:dyDescent="0.25">
      <c r="A43" s="13"/>
      <c r="B43" s="31"/>
      <c r="C43" s="22">
        <v>33</v>
      </c>
      <c r="D43" s="24" t="s">
        <v>58</v>
      </c>
      <c r="E43" s="25">
        <v>34800</v>
      </c>
      <c r="F43" s="26">
        <f>(Tabella1[[#This Row],[IMPORTO COMPLESSIVO DEL LOTTO]])*2%</f>
        <v>696</v>
      </c>
      <c r="G43" s="27">
        <f>IF(SUM($O$5:$O$8)&gt;0,Tabella1[[#This Row],[GARANZIA]]*(1-$O$5)*(1-$O$6)*(1-$O$8),0)</f>
        <v>0</v>
      </c>
      <c r="H43" s="28"/>
      <c r="I43" s="29"/>
      <c r="J43" s="29"/>
      <c r="K43" s="29"/>
      <c r="L43" s="29"/>
      <c r="M43" s="29"/>
      <c r="N43" s="29"/>
      <c r="O43" s="29"/>
      <c r="P43" s="30"/>
    </row>
    <row r="44" spans="1:16" s="12" customFormat="1" ht="15.75" x14ac:dyDescent="0.25">
      <c r="A44" s="13"/>
      <c r="B44" s="31"/>
      <c r="C44" s="22">
        <v>34</v>
      </c>
      <c r="D44" s="24" t="s">
        <v>59</v>
      </c>
      <c r="E44" s="25">
        <v>60000</v>
      </c>
      <c r="F44" s="26">
        <f>(Tabella1[[#This Row],[IMPORTO COMPLESSIVO DEL LOTTO]])*2%</f>
        <v>1200</v>
      </c>
      <c r="G44" s="27">
        <f>IF(SUM($O$5:$O$8)&gt;0,Tabella1[[#This Row],[GARANZIA]]*(1-$O$5)*(1-$O$6)*(1-$O$8),0)</f>
        <v>0</v>
      </c>
      <c r="H44" s="28"/>
      <c r="I44" s="29"/>
      <c r="J44" s="29"/>
      <c r="K44" s="29"/>
      <c r="L44" s="29"/>
      <c r="M44" s="29"/>
      <c r="N44" s="29"/>
      <c r="O44" s="29"/>
      <c r="P44" s="30"/>
    </row>
    <row r="45" spans="1:16" s="12" customFormat="1" ht="15.75" x14ac:dyDescent="0.25">
      <c r="A45" s="13"/>
      <c r="B45" s="31"/>
      <c r="C45" s="22">
        <v>35</v>
      </c>
      <c r="D45" s="24" t="s">
        <v>60</v>
      </c>
      <c r="E45" s="25">
        <v>6000</v>
      </c>
      <c r="F45" s="26">
        <f>(Tabella1[[#This Row],[IMPORTO COMPLESSIVO DEL LOTTO]])*2%</f>
        <v>120</v>
      </c>
      <c r="G45" s="27">
        <f>IF(SUM($O$5:$O$8)&gt;0,Tabella1[[#This Row],[GARANZIA]]*(1-$O$5)*(1-$O$6)*(1-$O$8),0)</f>
        <v>0</v>
      </c>
      <c r="H45" s="28"/>
      <c r="I45" s="29"/>
      <c r="J45" s="29"/>
      <c r="K45" s="29"/>
      <c r="L45" s="29"/>
      <c r="M45" s="29"/>
      <c r="N45" s="29"/>
      <c r="O45" s="29"/>
      <c r="P45" s="30"/>
    </row>
    <row r="46" spans="1:16" s="12" customFormat="1" ht="15.75" x14ac:dyDescent="0.25">
      <c r="A46" s="13"/>
      <c r="B46" s="31"/>
      <c r="C46" s="22">
        <v>36</v>
      </c>
      <c r="D46" s="24" t="s">
        <v>61</v>
      </c>
      <c r="E46" s="25">
        <v>6000</v>
      </c>
      <c r="F46" s="26">
        <f>(Tabella1[[#This Row],[IMPORTO COMPLESSIVO DEL LOTTO]])*2%</f>
        <v>120</v>
      </c>
      <c r="G46" s="27">
        <f>IF(SUM($O$5:$O$8)&gt;0,Tabella1[[#This Row],[GARANZIA]]*(1-$O$5)*(1-$O$6)*(1-$O$8),0)</f>
        <v>0</v>
      </c>
      <c r="H46" s="28"/>
      <c r="I46" s="29"/>
      <c r="J46" s="29"/>
      <c r="K46" s="29"/>
      <c r="L46" s="29"/>
      <c r="M46" s="29"/>
      <c r="N46" s="29"/>
      <c r="O46" s="29"/>
      <c r="P46" s="30"/>
    </row>
    <row r="47" spans="1:16" s="12" customFormat="1" ht="15.75" x14ac:dyDescent="0.25">
      <c r="A47" s="13"/>
      <c r="B47" s="31"/>
      <c r="C47" s="22">
        <v>37</v>
      </c>
      <c r="D47" s="24" t="s">
        <v>62</v>
      </c>
      <c r="E47" s="25">
        <v>60000</v>
      </c>
      <c r="F47" s="26">
        <f>(Tabella1[[#This Row],[IMPORTO COMPLESSIVO DEL LOTTO]])*2%</f>
        <v>1200</v>
      </c>
      <c r="G47" s="27">
        <f>IF(SUM($O$5:$O$8)&gt;0,Tabella1[[#This Row],[GARANZIA]]*(1-$O$5)*(1-$O$6)*(1-$O$8),0)</f>
        <v>0</v>
      </c>
      <c r="H47" s="28"/>
      <c r="I47" s="29"/>
      <c r="J47" s="29"/>
      <c r="K47" s="29"/>
      <c r="L47" s="29"/>
      <c r="M47" s="29"/>
      <c r="N47" s="29"/>
      <c r="O47" s="29"/>
      <c r="P47" s="30"/>
    </row>
    <row r="48" spans="1:16" s="12" customFormat="1" ht="15.75" x14ac:dyDescent="0.25">
      <c r="A48" s="13"/>
      <c r="B48" s="31"/>
      <c r="C48" s="22">
        <v>38</v>
      </c>
      <c r="D48" s="24" t="s">
        <v>63</v>
      </c>
      <c r="E48" s="25">
        <v>9600</v>
      </c>
      <c r="F48" s="26">
        <f>(Tabella1[[#This Row],[IMPORTO COMPLESSIVO DEL LOTTO]])*2%</f>
        <v>192</v>
      </c>
      <c r="G48" s="27">
        <f>IF(SUM($O$5:$O$8)&gt;0,Tabella1[[#This Row],[GARANZIA]]*(1-$O$5)*(1-$O$6)*(1-$O$8),0)</f>
        <v>0</v>
      </c>
      <c r="H48" s="28"/>
      <c r="I48" s="29"/>
      <c r="J48" s="29"/>
      <c r="K48" s="29"/>
      <c r="L48" s="29"/>
      <c r="M48" s="29"/>
      <c r="N48" s="29"/>
      <c r="O48" s="29"/>
      <c r="P48" s="30"/>
    </row>
    <row r="49" spans="1:16" s="12" customFormat="1" ht="15.75" x14ac:dyDescent="0.25">
      <c r="A49" s="13"/>
      <c r="B49" s="31"/>
      <c r="C49" s="22">
        <v>39</v>
      </c>
      <c r="D49" s="24" t="s">
        <v>64</v>
      </c>
      <c r="E49" s="25">
        <v>6500</v>
      </c>
      <c r="F49" s="26">
        <f>(Tabella1[[#This Row],[IMPORTO COMPLESSIVO DEL LOTTO]])*2%</f>
        <v>130</v>
      </c>
      <c r="G49" s="27">
        <f>IF(SUM($O$5:$O$8)&gt;0,Tabella1[[#This Row],[GARANZIA]]*(1-$O$5)*(1-$O$6)*(1-$O$8),0)</f>
        <v>0</v>
      </c>
      <c r="H49" s="28"/>
      <c r="I49" s="29"/>
      <c r="J49" s="29"/>
      <c r="K49" s="29"/>
      <c r="L49" s="29"/>
      <c r="M49" s="29"/>
      <c r="N49" s="29"/>
      <c r="O49" s="29"/>
      <c r="P49" s="30"/>
    </row>
    <row r="50" spans="1:16" s="12" customFormat="1" ht="15.75" x14ac:dyDescent="0.25">
      <c r="A50" s="13"/>
      <c r="B50" s="31"/>
      <c r="C50" s="22">
        <v>40</v>
      </c>
      <c r="D50" s="24" t="s">
        <v>65</v>
      </c>
      <c r="E50" s="25">
        <v>240000</v>
      </c>
      <c r="F50" s="26">
        <f>(Tabella1[[#This Row],[IMPORTO COMPLESSIVO DEL LOTTO]])*2%</f>
        <v>4800</v>
      </c>
      <c r="G50" s="27">
        <f>IF(SUM($O$5:$O$8)&gt;0,Tabella1[[#This Row],[GARANZIA]]*(1-$O$5)*(1-$O$6)*(1-$O$8),0)</f>
        <v>0</v>
      </c>
      <c r="H50" s="28"/>
      <c r="I50" s="29"/>
      <c r="J50" s="29"/>
      <c r="K50" s="29"/>
      <c r="L50" s="29"/>
      <c r="M50" s="29"/>
      <c r="N50" s="29"/>
      <c r="O50" s="29"/>
      <c r="P50" s="30"/>
    </row>
    <row r="51" spans="1:16" s="12" customFormat="1" ht="15.75" x14ac:dyDescent="0.25">
      <c r="A51" s="13"/>
      <c r="B51" s="31"/>
      <c r="C51" s="22">
        <v>41</v>
      </c>
      <c r="D51" s="24" t="s">
        <v>66</v>
      </c>
      <c r="E51" s="25">
        <v>1800</v>
      </c>
      <c r="F51" s="26">
        <f>(Tabella1[[#This Row],[IMPORTO COMPLESSIVO DEL LOTTO]])*2%</f>
        <v>36</v>
      </c>
      <c r="G51" s="27">
        <f>IF(SUM($O$5:$O$8)&gt;0,Tabella1[[#This Row],[GARANZIA]]*(1-$O$5)*(1-$O$6)*(1-$O$8),0)</f>
        <v>0</v>
      </c>
      <c r="H51" s="28"/>
      <c r="I51" s="29"/>
      <c r="J51" s="29"/>
      <c r="K51" s="29"/>
      <c r="L51" s="29"/>
      <c r="M51" s="29"/>
      <c r="N51" s="29"/>
      <c r="O51" s="29"/>
      <c r="P51" s="30"/>
    </row>
    <row r="52" spans="1:16" s="12" customFormat="1" ht="15.75" x14ac:dyDescent="0.25">
      <c r="A52" s="13"/>
      <c r="B52" s="31"/>
      <c r="C52" s="22">
        <v>42</v>
      </c>
      <c r="D52" s="24" t="s">
        <v>67</v>
      </c>
      <c r="E52" s="25">
        <v>232000</v>
      </c>
      <c r="F52" s="26">
        <f>(Tabella1[[#This Row],[IMPORTO COMPLESSIVO DEL LOTTO]])*2%</f>
        <v>4640</v>
      </c>
      <c r="G52" s="27">
        <f>IF(SUM($O$5:$O$8)&gt;0,Tabella1[[#This Row],[GARANZIA]]*(1-$O$5)*(1-$O$6)*(1-$O$8),0)</f>
        <v>0</v>
      </c>
      <c r="H52" s="28"/>
      <c r="I52" s="29"/>
      <c r="J52" s="29"/>
      <c r="K52" s="29"/>
      <c r="L52" s="29"/>
      <c r="M52" s="29"/>
      <c r="N52" s="29"/>
      <c r="O52" s="29"/>
      <c r="P52" s="30"/>
    </row>
    <row r="53" spans="1:16" s="12" customFormat="1" ht="15.75" x14ac:dyDescent="0.25">
      <c r="A53" s="13"/>
      <c r="B53" s="31"/>
      <c r="C53" s="22">
        <v>43</v>
      </c>
      <c r="D53" s="24" t="s">
        <v>68</v>
      </c>
      <c r="E53" s="25">
        <v>300000</v>
      </c>
      <c r="F53" s="26">
        <f>(Tabella1[[#This Row],[IMPORTO COMPLESSIVO DEL LOTTO]])*2%</f>
        <v>6000</v>
      </c>
      <c r="G53" s="27">
        <f>IF(SUM($O$5:$O$8)&gt;0,Tabella1[[#This Row],[GARANZIA]]*(1-$O$5)*(1-$O$6)*(1-$O$8),0)</f>
        <v>0</v>
      </c>
      <c r="H53" s="28"/>
      <c r="I53" s="29"/>
      <c r="J53" s="29"/>
      <c r="K53" s="29"/>
      <c r="L53" s="29"/>
      <c r="M53" s="29"/>
      <c r="N53" s="29"/>
      <c r="O53" s="29"/>
      <c r="P53" s="30"/>
    </row>
    <row r="54" spans="1:16" s="12" customFormat="1" ht="15.75" x14ac:dyDescent="0.25">
      <c r="A54" s="13"/>
      <c r="B54" s="31"/>
      <c r="C54" s="22">
        <v>44</v>
      </c>
      <c r="D54" s="24" t="s">
        <v>69</v>
      </c>
      <c r="E54" s="25">
        <v>108000</v>
      </c>
      <c r="F54" s="26">
        <f>(Tabella1[[#This Row],[IMPORTO COMPLESSIVO DEL LOTTO]])*2%</f>
        <v>2160</v>
      </c>
      <c r="G54" s="27">
        <f>IF(SUM($O$5:$O$8)&gt;0,Tabella1[[#This Row],[GARANZIA]]*(1-$O$5)*(1-$O$6)*(1-$O$8),0)</f>
        <v>0</v>
      </c>
      <c r="H54" s="28"/>
      <c r="I54" s="29"/>
      <c r="J54" s="29"/>
      <c r="K54" s="29"/>
      <c r="L54" s="29"/>
      <c r="M54" s="29"/>
      <c r="N54" s="29"/>
      <c r="O54" s="29"/>
      <c r="P54" s="30"/>
    </row>
    <row r="55" spans="1:16" s="12" customFormat="1" ht="15.75" x14ac:dyDescent="0.25">
      <c r="A55" s="13"/>
      <c r="B55" s="31"/>
      <c r="C55" s="22">
        <v>45</v>
      </c>
      <c r="D55" s="24" t="s">
        <v>70</v>
      </c>
      <c r="E55" s="25">
        <v>10000</v>
      </c>
      <c r="F55" s="26">
        <f>(Tabella1[[#This Row],[IMPORTO COMPLESSIVO DEL LOTTO]])*2%</f>
        <v>200</v>
      </c>
      <c r="G55" s="27">
        <f>IF(SUM($O$5:$O$8)&gt;0,Tabella1[[#This Row],[GARANZIA]]*(1-$O$5)*(1-$O$6)*(1-$O$8),0)</f>
        <v>0</v>
      </c>
      <c r="H55" s="28"/>
      <c r="I55" s="29"/>
      <c r="J55" s="29"/>
      <c r="K55" s="29"/>
      <c r="L55" s="29"/>
      <c r="M55" s="29"/>
      <c r="N55" s="29"/>
      <c r="O55" s="29"/>
      <c r="P55" s="30"/>
    </row>
    <row r="56" spans="1:16" s="12" customFormat="1" ht="15.75" x14ac:dyDescent="0.25">
      <c r="A56" s="13"/>
      <c r="B56" s="31"/>
      <c r="C56" s="22">
        <v>46</v>
      </c>
      <c r="D56" s="24" t="s">
        <v>71</v>
      </c>
      <c r="E56" s="25">
        <v>18000</v>
      </c>
      <c r="F56" s="26">
        <f>(Tabella1[[#This Row],[IMPORTO COMPLESSIVO DEL LOTTO]])*2%</f>
        <v>360</v>
      </c>
      <c r="G56" s="27">
        <f>IF(SUM($O$5:$O$8)&gt;0,Tabella1[[#This Row],[GARANZIA]]*(1-$O$5)*(1-$O$6)*(1-$O$8),0)</f>
        <v>0</v>
      </c>
      <c r="H56" s="28"/>
      <c r="I56" s="29"/>
      <c r="J56" s="29"/>
      <c r="K56" s="29"/>
      <c r="L56" s="29"/>
      <c r="M56" s="29"/>
      <c r="N56" s="29"/>
      <c r="O56" s="29"/>
      <c r="P56" s="30"/>
    </row>
    <row r="57" spans="1:16" s="12" customFormat="1" ht="15.75" x14ac:dyDescent="0.25">
      <c r="A57" s="13"/>
      <c r="B57" s="31"/>
      <c r="C57" s="22">
        <v>47</v>
      </c>
      <c r="D57" s="24" t="s">
        <v>72</v>
      </c>
      <c r="E57" s="25">
        <v>15000</v>
      </c>
      <c r="F57" s="26">
        <f>(Tabella1[[#This Row],[IMPORTO COMPLESSIVO DEL LOTTO]])*2%</f>
        <v>300</v>
      </c>
      <c r="G57" s="27">
        <f>IF(SUM($O$5:$O$8)&gt;0,Tabella1[[#This Row],[GARANZIA]]*(1-$O$5)*(1-$O$6)*(1-$O$8),0)</f>
        <v>0</v>
      </c>
      <c r="H57" s="28"/>
      <c r="I57" s="29"/>
      <c r="J57" s="29"/>
      <c r="K57" s="29"/>
      <c r="L57" s="29"/>
      <c r="M57" s="29"/>
      <c r="N57" s="29"/>
      <c r="O57" s="29"/>
      <c r="P57" s="30"/>
    </row>
    <row r="58" spans="1:16" s="12" customFormat="1" ht="15.75" x14ac:dyDescent="0.25">
      <c r="A58" s="13"/>
      <c r="B58" s="31"/>
      <c r="C58" s="22">
        <v>48</v>
      </c>
      <c r="D58" s="24" t="s">
        <v>73</v>
      </c>
      <c r="E58" s="25">
        <v>3000</v>
      </c>
      <c r="F58" s="26">
        <f>(Tabella1[[#This Row],[IMPORTO COMPLESSIVO DEL LOTTO]])*2%</f>
        <v>60</v>
      </c>
      <c r="G58" s="27">
        <f>IF(SUM($O$5:$O$8)&gt;0,Tabella1[[#This Row],[GARANZIA]]*(1-$O$5)*(1-$O$6)*(1-$O$8),0)</f>
        <v>0</v>
      </c>
      <c r="H58" s="28"/>
      <c r="I58" s="29"/>
      <c r="J58" s="29"/>
      <c r="K58" s="29"/>
      <c r="L58" s="29"/>
      <c r="M58" s="29"/>
      <c r="N58" s="29"/>
      <c r="O58" s="29"/>
      <c r="P58" s="30"/>
    </row>
    <row r="59" spans="1:16" s="12" customFormat="1" ht="15.75" x14ac:dyDescent="0.25">
      <c r="A59" s="13"/>
      <c r="B59" s="31"/>
      <c r="C59" s="22">
        <v>49</v>
      </c>
      <c r="D59" s="24" t="s">
        <v>74</v>
      </c>
      <c r="E59" s="25">
        <v>22400</v>
      </c>
      <c r="F59" s="26">
        <f>(Tabella1[[#This Row],[IMPORTO COMPLESSIVO DEL LOTTO]])*2%</f>
        <v>448</v>
      </c>
      <c r="G59" s="27">
        <f>IF(SUM($O$5:$O$8)&gt;0,Tabella1[[#This Row],[GARANZIA]]*(1-$O$5)*(1-$O$6)*(1-$O$8),0)</f>
        <v>0</v>
      </c>
      <c r="H59" s="28"/>
      <c r="I59" s="29"/>
      <c r="J59" s="29"/>
      <c r="K59" s="29"/>
      <c r="L59" s="29"/>
      <c r="M59" s="29"/>
      <c r="N59" s="29"/>
      <c r="O59" s="29"/>
      <c r="P59" s="30"/>
    </row>
    <row r="60" spans="1:16" s="12" customFormat="1" ht="15.75" x14ac:dyDescent="0.25">
      <c r="A60" s="13"/>
      <c r="B60" s="31"/>
      <c r="C60" s="22">
        <v>50</v>
      </c>
      <c r="D60" s="24" t="s">
        <v>75</v>
      </c>
      <c r="E60" s="25">
        <v>96000</v>
      </c>
      <c r="F60" s="26">
        <f>(Tabella1[[#This Row],[IMPORTO COMPLESSIVO DEL LOTTO]])*2%</f>
        <v>1920</v>
      </c>
      <c r="G60" s="27">
        <f>IF(SUM($O$5:$O$8)&gt;0,Tabella1[[#This Row],[GARANZIA]]*(1-$O$5)*(1-$O$6)*(1-$O$8),0)</f>
        <v>0</v>
      </c>
      <c r="H60" s="28"/>
      <c r="I60" s="29"/>
      <c r="J60" s="29"/>
      <c r="K60" s="29"/>
      <c r="L60" s="29"/>
      <c r="M60" s="29"/>
      <c r="N60" s="29"/>
      <c r="O60" s="29"/>
      <c r="P60" s="30"/>
    </row>
    <row r="61" spans="1:16" s="12" customFormat="1" ht="15.75" x14ac:dyDescent="0.25">
      <c r="A61" s="13"/>
      <c r="B61" s="31"/>
      <c r="C61" s="22">
        <v>51</v>
      </c>
      <c r="D61" s="24" t="s">
        <v>76</v>
      </c>
      <c r="E61" s="25">
        <v>576000</v>
      </c>
      <c r="F61" s="26">
        <f>(Tabella1[[#This Row],[IMPORTO COMPLESSIVO DEL LOTTO]])*2%</f>
        <v>11520</v>
      </c>
      <c r="G61" s="27">
        <f>IF(SUM($O$5:$O$8)&gt;0,Tabella1[[#This Row],[GARANZIA]]*(1-$O$5)*(1-$O$6)*(1-$O$8),0)</f>
        <v>0</v>
      </c>
      <c r="H61" s="28"/>
      <c r="I61" s="29"/>
      <c r="J61" s="29"/>
      <c r="K61" s="29"/>
      <c r="L61" s="29"/>
      <c r="M61" s="29"/>
      <c r="N61" s="29"/>
      <c r="O61" s="29"/>
      <c r="P61" s="30"/>
    </row>
    <row r="62" spans="1:16" s="12" customFormat="1" ht="15.75" x14ac:dyDescent="0.25">
      <c r="A62" s="13"/>
      <c r="B62" s="31"/>
      <c r="C62" s="22">
        <v>52</v>
      </c>
      <c r="D62" s="24" t="s">
        <v>77</v>
      </c>
      <c r="E62" s="25">
        <v>36000</v>
      </c>
      <c r="F62" s="26">
        <f>(Tabella1[[#This Row],[IMPORTO COMPLESSIVO DEL LOTTO]])*2%</f>
        <v>720</v>
      </c>
      <c r="G62" s="27">
        <f>IF(SUM($O$5:$O$8)&gt;0,Tabella1[[#This Row],[GARANZIA]]*(1-$O$5)*(1-$O$6)*(1-$O$8),0)</f>
        <v>0</v>
      </c>
      <c r="H62" s="28"/>
      <c r="I62" s="29"/>
      <c r="J62" s="29"/>
      <c r="K62" s="29"/>
      <c r="L62" s="29"/>
      <c r="M62" s="29"/>
      <c r="N62" s="29"/>
      <c r="O62" s="29"/>
      <c r="P62" s="30"/>
    </row>
    <row r="63" spans="1:16" s="12" customFormat="1" ht="15.75" x14ac:dyDescent="0.25">
      <c r="A63" s="13"/>
      <c r="B63" s="31"/>
      <c r="C63" s="22">
        <v>53</v>
      </c>
      <c r="D63" s="24" t="s">
        <v>78</v>
      </c>
      <c r="E63" s="25">
        <v>272800</v>
      </c>
      <c r="F63" s="26">
        <f>(Tabella1[[#This Row],[IMPORTO COMPLESSIVO DEL LOTTO]])*2%</f>
        <v>5456</v>
      </c>
      <c r="G63" s="27">
        <f>IF(SUM($O$5:$O$8)&gt;0,Tabella1[[#This Row],[GARANZIA]]*(1-$O$5)*(1-$O$6)*(1-$O$8),0)</f>
        <v>0</v>
      </c>
      <c r="H63" s="28"/>
      <c r="I63" s="29"/>
      <c r="J63" s="29"/>
      <c r="K63" s="29"/>
      <c r="L63" s="29"/>
      <c r="M63" s="29"/>
      <c r="N63" s="29"/>
      <c r="O63" s="29"/>
      <c r="P63" s="30"/>
    </row>
    <row r="64" spans="1:16" s="12" customFormat="1" ht="15.75" x14ac:dyDescent="0.25">
      <c r="A64" s="13"/>
      <c r="B64" s="31"/>
      <c r="C64" s="22">
        <v>54</v>
      </c>
      <c r="D64" s="24" t="s">
        <v>79</v>
      </c>
      <c r="E64" s="25">
        <v>4720</v>
      </c>
      <c r="F64" s="26">
        <f>(Tabella1[[#This Row],[IMPORTO COMPLESSIVO DEL LOTTO]])*2%</f>
        <v>94.4</v>
      </c>
      <c r="G64" s="27">
        <f>IF(SUM($O$5:$O$8)&gt;0,Tabella1[[#This Row],[GARANZIA]]*(1-$O$5)*(1-$O$6)*(1-$O$8),0)</f>
        <v>0</v>
      </c>
      <c r="H64" s="28"/>
      <c r="I64" s="29"/>
      <c r="J64" s="29"/>
      <c r="K64" s="29"/>
      <c r="L64" s="29"/>
      <c r="M64" s="29"/>
      <c r="N64" s="29"/>
      <c r="O64" s="29"/>
      <c r="P64" s="30"/>
    </row>
    <row r="65" spans="1:16" s="12" customFormat="1" ht="15.75" x14ac:dyDescent="0.25">
      <c r="A65" s="13"/>
      <c r="B65" s="31"/>
      <c r="C65" s="22">
        <v>55</v>
      </c>
      <c r="D65" s="24" t="s">
        <v>80</v>
      </c>
      <c r="E65" s="25">
        <v>15060</v>
      </c>
      <c r="F65" s="26">
        <f>(Tabella1[[#This Row],[IMPORTO COMPLESSIVO DEL LOTTO]])*2%</f>
        <v>301.2</v>
      </c>
      <c r="G65" s="27">
        <f>IF(SUM($O$5:$O$8)&gt;0,Tabella1[[#This Row],[GARANZIA]]*(1-$O$5)*(1-$O$6)*(1-$O$8),0)</f>
        <v>0</v>
      </c>
      <c r="H65" s="28"/>
      <c r="I65" s="29"/>
      <c r="J65" s="29"/>
      <c r="K65" s="29"/>
      <c r="L65" s="29"/>
      <c r="M65" s="29"/>
      <c r="N65" s="29"/>
      <c r="O65" s="29"/>
      <c r="P65" s="30"/>
    </row>
    <row r="66" spans="1:16" s="12" customFormat="1" ht="15.75" x14ac:dyDescent="0.25">
      <c r="A66" s="13"/>
      <c r="B66" s="31"/>
      <c r="C66" s="22">
        <v>56</v>
      </c>
      <c r="D66" s="24" t="s">
        <v>81</v>
      </c>
      <c r="E66" s="25">
        <v>388000</v>
      </c>
      <c r="F66" s="26">
        <f>(Tabella1[[#This Row],[IMPORTO COMPLESSIVO DEL LOTTO]])*2%</f>
        <v>7760</v>
      </c>
      <c r="G66" s="27">
        <f>IF(SUM($O$5:$O$8)&gt;0,Tabella1[[#This Row],[GARANZIA]]*(1-$O$5)*(1-$O$6)*(1-$O$8),0)</f>
        <v>0</v>
      </c>
      <c r="H66" s="28"/>
      <c r="I66" s="29"/>
      <c r="J66" s="29"/>
      <c r="K66" s="29"/>
      <c r="L66" s="29"/>
      <c r="M66" s="29"/>
      <c r="N66" s="29"/>
      <c r="O66" s="29"/>
      <c r="P66" s="30"/>
    </row>
    <row r="67" spans="1:16" s="12" customFormat="1" ht="15.75" x14ac:dyDescent="0.25">
      <c r="A67" s="13"/>
      <c r="B67" s="31"/>
      <c r="C67" s="22">
        <v>57</v>
      </c>
      <c r="D67" s="24" t="s">
        <v>82</v>
      </c>
      <c r="E67" s="25">
        <v>40000</v>
      </c>
      <c r="F67" s="26">
        <f>(Tabella1[[#This Row],[IMPORTO COMPLESSIVO DEL LOTTO]])*2%</f>
        <v>800</v>
      </c>
      <c r="G67" s="27">
        <f>IF(SUM($O$5:$O$8)&gt;0,Tabella1[[#This Row],[GARANZIA]]*(1-$O$5)*(1-$O$6)*(1-$O$8),0)</f>
        <v>0</v>
      </c>
      <c r="H67" s="28"/>
      <c r="I67" s="29"/>
      <c r="J67" s="29"/>
      <c r="K67" s="29"/>
      <c r="L67" s="29"/>
      <c r="M67" s="29"/>
      <c r="N67" s="29"/>
      <c r="O67" s="29"/>
      <c r="P67" s="30"/>
    </row>
    <row r="68" spans="1:16" s="12" customFormat="1" ht="15.75" x14ac:dyDescent="0.25">
      <c r="A68" s="13"/>
      <c r="B68" s="31"/>
      <c r="C68" s="22">
        <v>58</v>
      </c>
      <c r="D68" s="24" t="s">
        <v>83</v>
      </c>
      <c r="E68" s="25">
        <v>8200</v>
      </c>
      <c r="F68" s="26">
        <f>(Tabella1[[#This Row],[IMPORTO COMPLESSIVO DEL LOTTO]])*2%</f>
        <v>164</v>
      </c>
      <c r="G68" s="27">
        <f>IF(SUM($O$5:$O$8)&gt;0,Tabella1[[#This Row],[GARANZIA]]*(1-$O$5)*(1-$O$6)*(1-$O$8),0)</f>
        <v>0</v>
      </c>
      <c r="H68" s="28"/>
      <c r="I68" s="29"/>
      <c r="J68" s="29"/>
      <c r="K68" s="29"/>
      <c r="L68" s="29"/>
      <c r="M68" s="29"/>
      <c r="N68" s="29"/>
      <c r="O68" s="29"/>
      <c r="P68" s="30"/>
    </row>
    <row r="69" spans="1:16" s="12" customFormat="1" ht="15.75" x14ac:dyDescent="0.25">
      <c r="A69" s="13"/>
      <c r="B69" s="31"/>
      <c r="C69" s="22">
        <v>59</v>
      </c>
      <c r="D69" s="24" t="s">
        <v>84</v>
      </c>
      <c r="E69" s="25">
        <v>40000</v>
      </c>
      <c r="F69" s="26">
        <f>(Tabella1[[#This Row],[IMPORTO COMPLESSIVO DEL LOTTO]])*2%</f>
        <v>800</v>
      </c>
      <c r="G69" s="27">
        <f>IF(SUM($O$5:$O$8)&gt;0,Tabella1[[#This Row],[GARANZIA]]*(1-$O$5)*(1-$O$6)*(1-$O$8),0)</f>
        <v>0</v>
      </c>
      <c r="H69" s="28"/>
      <c r="I69" s="29"/>
      <c r="J69" s="29"/>
      <c r="K69" s="29"/>
      <c r="L69" s="29"/>
      <c r="M69" s="29"/>
      <c r="N69" s="29"/>
      <c r="O69" s="29"/>
      <c r="P69" s="30"/>
    </row>
    <row r="70" spans="1:16" s="12" customFormat="1" ht="15.75" x14ac:dyDescent="0.25">
      <c r="A70" s="13"/>
      <c r="B70" s="31"/>
      <c r="C70" s="22">
        <v>60</v>
      </c>
      <c r="D70" s="24" t="s">
        <v>85</v>
      </c>
      <c r="E70" s="25">
        <v>5000</v>
      </c>
      <c r="F70" s="26">
        <f>(Tabella1[[#This Row],[IMPORTO COMPLESSIVO DEL LOTTO]])*2%</f>
        <v>100</v>
      </c>
      <c r="G70" s="27">
        <f>IF(SUM($O$5:$O$8)&gt;0,Tabella1[[#This Row],[GARANZIA]]*(1-$O$5)*(1-$O$6)*(1-$O$8),0)</f>
        <v>0</v>
      </c>
      <c r="H70" s="28"/>
      <c r="I70" s="29"/>
      <c r="J70" s="29"/>
      <c r="K70" s="29"/>
      <c r="L70" s="29"/>
      <c r="M70" s="29"/>
      <c r="N70" s="29"/>
      <c r="O70" s="29"/>
      <c r="P70" s="30"/>
    </row>
    <row r="71" spans="1:16" s="12" customFormat="1" ht="15.75" x14ac:dyDescent="0.25">
      <c r="A71" s="13"/>
      <c r="B71" s="31"/>
      <c r="C71" s="22">
        <v>61</v>
      </c>
      <c r="D71" s="24" t="s">
        <v>86</v>
      </c>
      <c r="E71" s="25">
        <v>306000</v>
      </c>
      <c r="F71" s="26">
        <f>(Tabella1[[#This Row],[IMPORTO COMPLESSIVO DEL LOTTO]])*2%</f>
        <v>6120</v>
      </c>
      <c r="G71" s="27">
        <f>IF(SUM($O$5:$O$8)&gt;0,Tabella1[[#This Row],[GARANZIA]]*(1-$O$5)*(1-$O$6)*(1-$O$8),0)</f>
        <v>0</v>
      </c>
      <c r="H71" s="28"/>
      <c r="I71" s="29"/>
      <c r="J71" s="29"/>
      <c r="K71" s="29"/>
      <c r="L71" s="29"/>
      <c r="M71" s="29"/>
      <c r="N71" s="29"/>
      <c r="O71" s="29"/>
      <c r="P71" s="30"/>
    </row>
    <row r="72" spans="1:16" s="12" customFormat="1" ht="15.75" x14ac:dyDescent="0.25">
      <c r="A72" s="13"/>
      <c r="B72" s="31"/>
      <c r="C72" s="22">
        <v>62</v>
      </c>
      <c r="D72" s="24" t="s">
        <v>87</v>
      </c>
      <c r="E72" s="25">
        <v>80000</v>
      </c>
      <c r="F72" s="26">
        <f>(Tabella1[[#This Row],[IMPORTO COMPLESSIVO DEL LOTTO]])*2%</f>
        <v>1600</v>
      </c>
      <c r="G72" s="27">
        <f>IF(SUM($O$5:$O$8)&gt;0,Tabella1[[#This Row],[GARANZIA]]*(1-$O$5)*(1-$O$6)*(1-$O$8),0)</f>
        <v>0</v>
      </c>
      <c r="H72" s="28"/>
      <c r="I72" s="29"/>
      <c r="J72" s="29"/>
      <c r="K72" s="29"/>
      <c r="L72" s="29"/>
      <c r="M72" s="29"/>
      <c r="N72" s="29"/>
      <c r="O72" s="29"/>
      <c r="P72" s="30"/>
    </row>
    <row r="73" spans="1:16" s="12" customFormat="1" ht="15.75" x14ac:dyDescent="0.25">
      <c r="A73" s="13"/>
      <c r="B73" s="31"/>
      <c r="C73" s="22">
        <v>63</v>
      </c>
      <c r="D73" s="24" t="s">
        <v>88</v>
      </c>
      <c r="E73" s="25">
        <v>3300</v>
      </c>
      <c r="F73" s="26">
        <f>(Tabella1[[#This Row],[IMPORTO COMPLESSIVO DEL LOTTO]])*2%</f>
        <v>66</v>
      </c>
      <c r="G73" s="27">
        <f>IF(SUM($O$5:$O$8)&gt;0,Tabella1[[#This Row],[GARANZIA]]*(1-$O$5)*(1-$O$6)*(1-$O$8),0)</f>
        <v>0</v>
      </c>
      <c r="H73" s="28"/>
      <c r="I73" s="29"/>
      <c r="J73" s="29"/>
      <c r="K73" s="29"/>
      <c r="L73" s="29"/>
      <c r="M73" s="29"/>
      <c r="N73" s="29"/>
      <c r="O73" s="29"/>
      <c r="P73" s="30"/>
    </row>
    <row r="74" spans="1:16" s="12" customFormat="1" ht="15.75" x14ac:dyDescent="0.25">
      <c r="A74" s="13"/>
      <c r="B74" s="31"/>
      <c r="C74" s="22">
        <v>64</v>
      </c>
      <c r="D74" s="24" t="s">
        <v>89</v>
      </c>
      <c r="E74" s="25">
        <v>6000</v>
      </c>
      <c r="F74" s="26">
        <f>(Tabella1[[#This Row],[IMPORTO COMPLESSIVO DEL LOTTO]])*2%</f>
        <v>120</v>
      </c>
      <c r="G74" s="27">
        <f>IF(SUM($O$5:$O$8)&gt;0,Tabella1[[#This Row],[GARANZIA]]*(1-$O$5)*(1-$O$6)*(1-$O$8),0)</f>
        <v>0</v>
      </c>
      <c r="H74" s="28"/>
      <c r="I74" s="29"/>
      <c r="J74" s="29"/>
      <c r="K74" s="29"/>
      <c r="L74" s="29"/>
      <c r="M74" s="29"/>
      <c r="N74" s="29"/>
      <c r="O74" s="29"/>
      <c r="P74" s="30"/>
    </row>
    <row r="75" spans="1:16" s="12" customFormat="1" ht="15.75" x14ac:dyDescent="0.25">
      <c r="A75" s="13"/>
      <c r="B75" s="31"/>
      <c r="C75" s="22">
        <v>65</v>
      </c>
      <c r="D75" s="24" t="s">
        <v>90</v>
      </c>
      <c r="E75" s="25">
        <v>80000</v>
      </c>
      <c r="F75" s="26">
        <f>(Tabella1[[#This Row],[IMPORTO COMPLESSIVO DEL LOTTO]])*2%</f>
        <v>1600</v>
      </c>
      <c r="G75" s="27">
        <f>IF(SUM($O$5:$O$8)&gt;0,Tabella1[[#This Row],[GARANZIA]]*(1-$O$5)*(1-$O$6)*(1-$O$8),0)</f>
        <v>0</v>
      </c>
      <c r="H75" s="28"/>
      <c r="I75" s="29"/>
      <c r="J75" s="29"/>
      <c r="K75" s="29"/>
      <c r="L75" s="29"/>
      <c r="M75" s="29"/>
      <c r="N75" s="29"/>
      <c r="O75" s="29"/>
      <c r="P75" s="30"/>
    </row>
    <row r="76" spans="1:16" s="12" customFormat="1" ht="15.75" x14ac:dyDescent="0.25">
      <c r="A76" s="13"/>
      <c r="B76" s="31"/>
      <c r="C76" s="22">
        <v>66</v>
      </c>
      <c r="D76" s="24" t="s">
        <v>91</v>
      </c>
      <c r="E76" s="25">
        <v>51000</v>
      </c>
      <c r="F76" s="26">
        <f>(Tabella1[[#This Row],[IMPORTO COMPLESSIVO DEL LOTTO]])*2%</f>
        <v>1020</v>
      </c>
      <c r="G76" s="27">
        <f>IF(SUM($O$5:$O$8)&gt;0,Tabella1[[#This Row],[GARANZIA]]*(1-$O$5)*(1-$O$6)*(1-$O$8),0)</f>
        <v>0</v>
      </c>
      <c r="H76" s="28"/>
      <c r="I76" s="29"/>
      <c r="J76" s="29"/>
      <c r="K76" s="29"/>
      <c r="L76" s="29"/>
      <c r="M76" s="29"/>
      <c r="N76" s="29"/>
      <c r="O76" s="29"/>
      <c r="P76" s="30"/>
    </row>
    <row r="77" spans="1:16" s="12" customFormat="1" ht="15.75" x14ac:dyDescent="0.25">
      <c r="A77" s="13"/>
      <c r="B77" s="31"/>
      <c r="C77" s="22">
        <v>67</v>
      </c>
      <c r="D77" s="24" t="s">
        <v>92</v>
      </c>
      <c r="E77" s="25">
        <v>16000</v>
      </c>
      <c r="F77" s="26">
        <f>(Tabella1[[#This Row],[IMPORTO COMPLESSIVO DEL LOTTO]])*2%</f>
        <v>320</v>
      </c>
      <c r="G77" s="27">
        <f>IF(SUM($O$5:$O$8)&gt;0,Tabella1[[#This Row],[GARANZIA]]*(1-$O$5)*(1-$O$6)*(1-$O$8),0)</f>
        <v>0</v>
      </c>
      <c r="H77" s="28"/>
      <c r="I77" s="29"/>
      <c r="J77" s="29"/>
      <c r="K77" s="29"/>
      <c r="L77" s="29"/>
      <c r="M77" s="29"/>
      <c r="N77" s="29"/>
      <c r="O77" s="29"/>
      <c r="P77" s="30"/>
    </row>
    <row r="78" spans="1:16" s="12" customFormat="1" ht="15.75" x14ac:dyDescent="0.25">
      <c r="A78" s="13"/>
      <c r="B78" s="31"/>
      <c r="C78" s="22">
        <v>68</v>
      </c>
      <c r="D78" s="24" t="s">
        <v>93</v>
      </c>
      <c r="E78" s="25">
        <v>40200</v>
      </c>
      <c r="F78" s="26">
        <f>(Tabella1[[#This Row],[IMPORTO COMPLESSIVO DEL LOTTO]])*2%</f>
        <v>804</v>
      </c>
      <c r="G78" s="27">
        <f>IF(SUM($O$5:$O$8)&gt;0,Tabella1[[#This Row],[GARANZIA]]*(1-$O$5)*(1-$O$6)*(1-$O$8),0)</f>
        <v>0</v>
      </c>
      <c r="H78" s="28"/>
      <c r="I78" s="29"/>
      <c r="J78" s="29"/>
      <c r="K78" s="29"/>
      <c r="L78" s="29"/>
      <c r="M78" s="29"/>
      <c r="N78" s="29"/>
      <c r="O78" s="29"/>
      <c r="P78" s="30"/>
    </row>
    <row r="79" spans="1:16" s="12" customFormat="1" ht="15.75" x14ac:dyDescent="0.25">
      <c r="A79" s="13"/>
      <c r="B79" s="31"/>
      <c r="C79" s="22">
        <v>69</v>
      </c>
      <c r="D79" s="24" t="s">
        <v>94</v>
      </c>
      <c r="E79" s="25">
        <v>24000</v>
      </c>
      <c r="F79" s="26">
        <f>(Tabella1[[#This Row],[IMPORTO COMPLESSIVO DEL LOTTO]])*2%</f>
        <v>480</v>
      </c>
      <c r="G79" s="27">
        <f>IF(SUM($O$5:$O$8)&gt;0,Tabella1[[#This Row],[GARANZIA]]*(1-$O$5)*(1-$O$6)*(1-$O$8),0)</f>
        <v>0</v>
      </c>
      <c r="H79" s="28"/>
      <c r="I79" s="29"/>
      <c r="J79" s="29"/>
      <c r="K79" s="29"/>
      <c r="L79" s="29"/>
      <c r="M79" s="29"/>
      <c r="N79" s="29"/>
      <c r="O79" s="29"/>
      <c r="P79" s="30"/>
    </row>
    <row r="80" spans="1:16" s="12" customFormat="1" ht="15.75" x14ac:dyDescent="0.25">
      <c r="A80" s="13"/>
      <c r="B80" s="31"/>
      <c r="C80" s="22">
        <v>70</v>
      </c>
      <c r="D80" s="24" t="s">
        <v>95</v>
      </c>
      <c r="E80" s="25">
        <v>4200</v>
      </c>
      <c r="F80" s="26">
        <f>(Tabella1[[#This Row],[IMPORTO COMPLESSIVO DEL LOTTO]])*2%</f>
        <v>84</v>
      </c>
      <c r="G80" s="27">
        <f>IF(SUM($O$5:$O$8)&gt;0,Tabella1[[#This Row],[GARANZIA]]*(1-$O$5)*(1-$O$6)*(1-$O$8),0)</f>
        <v>0</v>
      </c>
      <c r="H80" s="28"/>
      <c r="I80" s="29"/>
      <c r="J80" s="29"/>
      <c r="K80" s="29"/>
      <c r="L80" s="29"/>
      <c r="M80" s="29"/>
      <c r="N80" s="29"/>
      <c r="O80" s="29"/>
      <c r="P80" s="30"/>
    </row>
    <row r="81" spans="1:16" s="12" customFormat="1" ht="15.75" x14ac:dyDescent="0.25">
      <c r="A81" s="13"/>
      <c r="B81" s="31"/>
      <c r="C81" s="22">
        <v>71</v>
      </c>
      <c r="D81" s="24" t="s">
        <v>96</v>
      </c>
      <c r="E81" s="25">
        <v>14600</v>
      </c>
      <c r="F81" s="26">
        <f>(Tabella1[[#This Row],[IMPORTO COMPLESSIVO DEL LOTTO]])*2%</f>
        <v>292</v>
      </c>
      <c r="G81" s="27">
        <f>IF(SUM($O$5:$O$8)&gt;0,Tabella1[[#This Row],[GARANZIA]]*(1-$O$5)*(1-$O$6)*(1-$O$8),0)</f>
        <v>0</v>
      </c>
      <c r="H81" s="28"/>
      <c r="I81" s="29"/>
      <c r="J81" s="29"/>
      <c r="K81" s="29"/>
      <c r="L81" s="29"/>
      <c r="M81" s="29"/>
      <c r="N81" s="29"/>
      <c r="O81" s="29"/>
      <c r="P81" s="30"/>
    </row>
    <row r="82" spans="1:16" s="12" customFormat="1" ht="15.75" x14ac:dyDescent="0.25">
      <c r="A82" s="13"/>
      <c r="B82" s="31"/>
      <c r="C82" s="22">
        <v>72</v>
      </c>
      <c r="D82" s="24" t="s">
        <v>97</v>
      </c>
      <c r="E82" s="25">
        <v>9900</v>
      </c>
      <c r="F82" s="26">
        <f>(Tabella1[[#This Row],[IMPORTO COMPLESSIVO DEL LOTTO]])*2%</f>
        <v>198</v>
      </c>
      <c r="G82" s="27">
        <f>IF(SUM($O$5:$O$8)&gt;0,Tabella1[[#This Row],[GARANZIA]]*(1-$O$5)*(1-$O$6)*(1-$O$8),0)</f>
        <v>0</v>
      </c>
      <c r="H82" s="28"/>
      <c r="I82" s="29"/>
      <c r="J82" s="29"/>
      <c r="K82" s="29"/>
      <c r="L82" s="29"/>
      <c r="M82" s="29"/>
      <c r="N82" s="29"/>
      <c r="O82" s="29"/>
      <c r="P82" s="30"/>
    </row>
    <row r="83" spans="1:16" s="12" customFormat="1" ht="15.75" x14ac:dyDescent="0.25">
      <c r="A83" s="13"/>
      <c r="B83" s="31"/>
      <c r="C83" s="22">
        <v>73</v>
      </c>
      <c r="D83" s="24" t="s">
        <v>98</v>
      </c>
      <c r="E83" s="25">
        <v>312000</v>
      </c>
      <c r="F83" s="26">
        <f>(Tabella1[[#This Row],[IMPORTO COMPLESSIVO DEL LOTTO]])*2%</f>
        <v>6240</v>
      </c>
      <c r="G83" s="27">
        <f>IF(SUM($O$5:$O$8)&gt;0,Tabella1[[#This Row],[GARANZIA]]*(1-$O$5)*(1-$O$6)*(1-$O$8),0)</f>
        <v>0</v>
      </c>
      <c r="H83" s="28"/>
      <c r="I83" s="29"/>
      <c r="J83" s="29"/>
      <c r="K83" s="29"/>
      <c r="L83" s="29"/>
      <c r="M83" s="29"/>
      <c r="N83" s="29"/>
      <c r="O83" s="29"/>
      <c r="P83" s="30"/>
    </row>
    <row r="84" spans="1:16" s="12" customFormat="1" ht="15.75" x14ac:dyDescent="0.25">
      <c r="A84" s="13"/>
      <c r="B84" s="31"/>
      <c r="C84" s="22">
        <v>74</v>
      </c>
      <c r="D84" s="24" t="s">
        <v>99</v>
      </c>
      <c r="E84" s="25">
        <v>372000</v>
      </c>
      <c r="F84" s="26">
        <f>(Tabella1[[#This Row],[IMPORTO COMPLESSIVO DEL LOTTO]])*2%</f>
        <v>7440</v>
      </c>
      <c r="G84" s="27">
        <f>IF(SUM($O$5:$O$8)&gt;0,Tabella1[[#This Row],[GARANZIA]]*(1-$O$5)*(1-$O$6)*(1-$O$8),0)</f>
        <v>0</v>
      </c>
      <c r="H84" s="28"/>
      <c r="I84" s="29"/>
      <c r="J84" s="29"/>
      <c r="K84" s="29"/>
      <c r="L84" s="29"/>
      <c r="M84" s="29"/>
      <c r="N84" s="29"/>
      <c r="O84" s="29"/>
      <c r="P84" s="30"/>
    </row>
    <row r="85" spans="1:16" s="12" customFormat="1" ht="15.75" x14ac:dyDescent="0.25">
      <c r="A85" s="13"/>
      <c r="B85" s="31"/>
      <c r="C85" s="22">
        <v>75</v>
      </c>
      <c r="D85" s="24" t="s">
        <v>100</v>
      </c>
      <c r="E85" s="25">
        <v>12800</v>
      </c>
      <c r="F85" s="26">
        <f>(Tabella1[[#This Row],[IMPORTO COMPLESSIVO DEL LOTTO]])*2%</f>
        <v>256</v>
      </c>
      <c r="G85" s="27">
        <f>IF(SUM($O$5:$O$8)&gt;0,Tabella1[[#This Row],[GARANZIA]]*(1-$O$5)*(1-$O$6)*(1-$O$8),0)</f>
        <v>0</v>
      </c>
      <c r="H85" s="28"/>
      <c r="I85" s="29"/>
      <c r="J85" s="29"/>
      <c r="K85" s="29"/>
      <c r="L85" s="29"/>
      <c r="M85" s="29"/>
      <c r="N85" s="29"/>
      <c r="O85" s="29"/>
      <c r="P85" s="30"/>
    </row>
    <row r="86" spans="1:16" s="12" customFormat="1" ht="15.75" x14ac:dyDescent="0.25">
      <c r="A86" s="13"/>
      <c r="B86" s="31"/>
      <c r="C86" s="22">
        <v>76</v>
      </c>
      <c r="D86" s="24" t="s">
        <v>101</v>
      </c>
      <c r="E86" s="25">
        <v>8000</v>
      </c>
      <c r="F86" s="26">
        <f>(Tabella1[[#This Row],[IMPORTO COMPLESSIVO DEL LOTTO]])*2%</f>
        <v>160</v>
      </c>
      <c r="G86" s="27">
        <f>IF(SUM($O$5:$O$8)&gt;0,Tabella1[[#This Row],[GARANZIA]]*(1-$O$5)*(1-$O$6)*(1-$O$8),0)</f>
        <v>0</v>
      </c>
      <c r="H86" s="28"/>
      <c r="I86" s="29"/>
      <c r="J86" s="29"/>
      <c r="K86" s="29"/>
      <c r="L86" s="29"/>
      <c r="M86" s="29"/>
      <c r="N86" s="29"/>
      <c r="O86" s="29"/>
      <c r="P86" s="30"/>
    </row>
    <row r="87" spans="1:16" s="12" customFormat="1" ht="15.75" x14ac:dyDescent="0.25">
      <c r="A87" s="13"/>
      <c r="B87" s="31"/>
      <c r="C87" s="22">
        <v>77</v>
      </c>
      <c r="D87" s="24" t="s">
        <v>102</v>
      </c>
      <c r="E87" s="25">
        <v>8200</v>
      </c>
      <c r="F87" s="26">
        <f>(Tabella1[[#This Row],[IMPORTO COMPLESSIVO DEL LOTTO]])*2%</f>
        <v>164</v>
      </c>
      <c r="G87" s="27">
        <f>IF(SUM($O$5:$O$8)&gt;0,Tabella1[[#This Row],[GARANZIA]]*(1-$O$5)*(1-$O$6)*(1-$O$8),0)</f>
        <v>0</v>
      </c>
      <c r="H87" s="28"/>
      <c r="I87" s="29"/>
      <c r="J87" s="29"/>
      <c r="K87" s="29"/>
      <c r="L87" s="29"/>
      <c r="M87" s="29"/>
      <c r="N87" s="29"/>
      <c r="O87" s="29"/>
      <c r="P87" s="30"/>
    </row>
    <row r="88" spans="1:16" s="12" customFormat="1" ht="15.75" x14ac:dyDescent="0.25">
      <c r="A88" s="13"/>
      <c r="B88" s="31"/>
      <c r="C88" s="22">
        <v>78</v>
      </c>
      <c r="D88" s="24" t="s">
        <v>103</v>
      </c>
      <c r="E88" s="25">
        <v>6400</v>
      </c>
      <c r="F88" s="26">
        <f>(Tabella1[[#This Row],[IMPORTO COMPLESSIVO DEL LOTTO]])*2%</f>
        <v>128</v>
      </c>
      <c r="G88" s="27">
        <f>IF(SUM($O$5:$O$8)&gt;0,Tabella1[[#This Row],[GARANZIA]]*(1-$O$5)*(1-$O$6)*(1-$O$8),0)</f>
        <v>0</v>
      </c>
      <c r="H88" s="28"/>
      <c r="I88" s="29"/>
      <c r="J88" s="29"/>
      <c r="K88" s="29"/>
      <c r="L88" s="29"/>
      <c r="M88" s="29"/>
      <c r="N88" s="29"/>
      <c r="O88" s="29"/>
      <c r="P88" s="30"/>
    </row>
    <row r="89" spans="1:16" s="12" customFormat="1" ht="15.75" x14ac:dyDescent="0.25">
      <c r="A89" s="13"/>
      <c r="B89" s="31"/>
      <c r="C89" s="22">
        <v>79</v>
      </c>
      <c r="D89" s="24" t="s">
        <v>104</v>
      </c>
      <c r="E89" s="25">
        <v>4000</v>
      </c>
      <c r="F89" s="26">
        <f>(Tabella1[[#This Row],[IMPORTO COMPLESSIVO DEL LOTTO]])*2%</f>
        <v>80</v>
      </c>
      <c r="G89" s="27">
        <f>IF(SUM($O$5:$O$8)&gt;0,Tabella1[[#This Row],[GARANZIA]]*(1-$O$5)*(1-$O$6)*(1-$O$8),0)</f>
        <v>0</v>
      </c>
      <c r="H89" s="28"/>
      <c r="I89" s="29"/>
      <c r="J89" s="29"/>
      <c r="K89" s="29"/>
      <c r="L89" s="29"/>
      <c r="M89" s="29"/>
      <c r="N89" s="29"/>
      <c r="O89" s="29"/>
      <c r="P89" s="30"/>
    </row>
    <row r="90" spans="1:16" s="12" customFormat="1" ht="15.75" x14ac:dyDescent="0.25">
      <c r="A90" s="13"/>
      <c r="B90" s="31"/>
      <c r="C90" s="22">
        <v>80</v>
      </c>
      <c r="D90" s="24" t="s">
        <v>105</v>
      </c>
      <c r="E90" s="25">
        <v>30000</v>
      </c>
      <c r="F90" s="26">
        <f>(Tabella1[[#This Row],[IMPORTO COMPLESSIVO DEL LOTTO]])*2%</f>
        <v>600</v>
      </c>
      <c r="G90" s="27">
        <f>IF(SUM($O$5:$O$8)&gt;0,Tabella1[[#This Row],[GARANZIA]]*(1-$O$5)*(1-$O$6)*(1-$O$8),0)</f>
        <v>0</v>
      </c>
      <c r="H90" s="28"/>
      <c r="I90" s="29"/>
      <c r="J90" s="29"/>
      <c r="K90" s="29"/>
      <c r="L90" s="29"/>
      <c r="M90" s="29"/>
      <c r="N90" s="29"/>
      <c r="O90" s="29"/>
      <c r="P90" s="30"/>
    </row>
    <row r="91" spans="1:16" s="12" customFormat="1" ht="15.75" x14ac:dyDescent="0.25">
      <c r="A91" s="13"/>
      <c r="B91" s="31"/>
      <c r="C91" s="22">
        <v>81</v>
      </c>
      <c r="D91" s="24" t="s">
        <v>106</v>
      </c>
      <c r="E91" s="25">
        <v>16000</v>
      </c>
      <c r="F91" s="26">
        <f>(Tabella1[[#This Row],[IMPORTO COMPLESSIVO DEL LOTTO]])*2%</f>
        <v>320</v>
      </c>
      <c r="G91" s="27">
        <f>IF(SUM($O$5:$O$8)&gt;0,Tabella1[[#This Row],[GARANZIA]]*(1-$O$5)*(1-$O$6)*(1-$O$8),0)</f>
        <v>0</v>
      </c>
      <c r="H91" s="28"/>
      <c r="I91" s="29"/>
      <c r="J91" s="29"/>
      <c r="K91" s="29"/>
      <c r="L91" s="29"/>
      <c r="M91" s="29"/>
      <c r="N91" s="29"/>
      <c r="O91" s="29"/>
      <c r="P91" s="30"/>
    </row>
    <row r="92" spans="1:16" s="12" customFormat="1" ht="15.75" x14ac:dyDescent="0.25">
      <c r="A92" s="13"/>
      <c r="B92" s="31"/>
      <c r="C92" s="22">
        <v>82</v>
      </c>
      <c r="D92" s="24" t="s">
        <v>107</v>
      </c>
      <c r="E92" s="25">
        <v>16000</v>
      </c>
      <c r="F92" s="26">
        <f>(Tabella1[[#This Row],[IMPORTO COMPLESSIVO DEL LOTTO]])*2%</f>
        <v>320</v>
      </c>
      <c r="G92" s="27">
        <f>IF(SUM($O$5:$O$8)&gt;0,Tabella1[[#This Row],[GARANZIA]]*(1-$O$5)*(1-$O$6)*(1-$O$8),0)</f>
        <v>0</v>
      </c>
      <c r="H92" s="28"/>
      <c r="I92" s="29"/>
      <c r="J92" s="29"/>
      <c r="K92" s="29"/>
      <c r="L92" s="29"/>
      <c r="M92" s="29"/>
      <c r="N92" s="29"/>
      <c r="O92" s="29"/>
      <c r="P92" s="30"/>
    </row>
    <row r="93" spans="1:16" s="12" customFormat="1" ht="15.75" x14ac:dyDescent="0.25">
      <c r="A93" s="13"/>
      <c r="B93" s="31"/>
      <c r="C93" s="22">
        <v>83</v>
      </c>
      <c r="D93" s="24" t="s">
        <v>108</v>
      </c>
      <c r="E93" s="25">
        <v>20000</v>
      </c>
      <c r="F93" s="26">
        <f>(Tabella1[[#This Row],[IMPORTO COMPLESSIVO DEL LOTTO]])*2%</f>
        <v>400</v>
      </c>
      <c r="G93" s="27">
        <f>IF(SUM($O$5:$O$8)&gt;0,Tabella1[[#This Row],[GARANZIA]]*(1-$O$5)*(1-$O$6)*(1-$O$8),0)</f>
        <v>0</v>
      </c>
      <c r="H93" s="28"/>
      <c r="I93" s="29"/>
      <c r="J93" s="29"/>
      <c r="K93" s="29"/>
      <c r="L93" s="29"/>
      <c r="M93" s="29"/>
      <c r="N93" s="29"/>
      <c r="O93" s="29"/>
      <c r="P93" s="30"/>
    </row>
    <row r="94" spans="1:16" s="12" customFormat="1" ht="15.75" x14ac:dyDescent="0.25">
      <c r="A94" s="13"/>
      <c r="B94" s="31"/>
      <c r="C94" s="22">
        <v>84</v>
      </c>
      <c r="D94" s="24" t="s">
        <v>109</v>
      </c>
      <c r="E94" s="25">
        <v>30000</v>
      </c>
      <c r="F94" s="26">
        <f>(Tabella1[[#This Row],[IMPORTO COMPLESSIVO DEL LOTTO]])*2%</f>
        <v>600</v>
      </c>
      <c r="G94" s="27">
        <f>IF(SUM($O$5:$O$8)&gt;0,Tabella1[[#This Row],[GARANZIA]]*(1-$O$5)*(1-$O$6)*(1-$O$8),0)</f>
        <v>0</v>
      </c>
      <c r="H94" s="28"/>
      <c r="I94" s="29"/>
      <c r="J94" s="29"/>
      <c r="K94" s="29"/>
      <c r="L94" s="29"/>
      <c r="M94" s="29"/>
      <c r="N94" s="29"/>
      <c r="O94" s="29"/>
      <c r="P94" s="30"/>
    </row>
    <row r="95" spans="1:16" s="12" customFormat="1" ht="15.75" x14ac:dyDescent="0.25">
      <c r="A95" s="13"/>
      <c r="B95" s="31"/>
      <c r="C95" s="22">
        <v>85</v>
      </c>
      <c r="D95" s="24" t="s">
        <v>110</v>
      </c>
      <c r="E95" s="25">
        <v>4320</v>
      </c>
      <c r="F95" s="26">
        <f>(Tabella1[[#This Row],[IMPORTO COMPLESSIVO DEL LOTTO]])*2%</f>
        <v>86.4</v>
      </c>
      <c r="G95" s="27">
        <f>IF(SUM($O$5:$O$8)&gt;0,Tabella1[[#This Row],[GARANZIA]]*(1-$O$5)*(1-$O$6)*(1-$O$8),0)</f>
        <v>0</v>
      </c>
      <c r="H95" s="28"/>
      <c r="I95" s="29"/>
      <c r="J95" s="29"/>
      <c r="K95" s="29"/>
      <c r="L95" s="29"/>
      <c r="M95" s="29"/>
      <c r="N95" s="29"/>
      <c r="O95" s="29"/>
      <c r="P95" s="30"/>
    </row>
    <row r="96" spans="1:16" s="12" customFormat="1" ht="15.75" x14ac:dyDescent="0.25">
      <c r="A96" s="13"/>
      <c r="B96" s="31"/>
      <c r="C96" s="22">
        <v>86</v>
      </c>
      <c r="D96" s="24" t="s">
        <v>111</v>
      </c>
      <c r="E96" s="25">
        <v>30000</v>
      </c>
      <c r="F96" s="26">
        <f>(Tabella1[[#This Row],[IMPORTO COMPLESSIVO DEL LOTTO]])*2%</f>
        <v>600</v>
      </c>
      <c r="G96" s="27">
        <f>IF(SUM($O$5:$O$8)&gt;0,Tabella1[[#This Row],[GARANZIA]]*(1-$O$5)*(1-$O$6)*(1-$O$8),0)</f>
        <v>0</v>
      </c>
      <c r="H96" s="28"/>
      <c r="I96" s="29"/>
      <c r="J96" s="29"/>
      <c r="K96" s="29"/>
      <c r="L96" s="29"/>
      <c r="M96" s="29"/>
      <c r="N96" s="29"/>
      <c r="O96" s="29"/>
      <c r="P96" s="30"/>
    </row>
    <row r="97" spans="1:16" s="12" customFormat="1" ht="15.75" x14ac:dyDescent="0.25">
      <c r="A97" s="13"/>
      <c r="B97" s="31"/>
      <c r="C97" s="22">
        <v>87</v>
      </c>
      <c r="D97" s="24" t="s">
        <v>112</v>
      </c>
      <c r="E97" s="25">
        <v>44400</v>
      </c>
      <c r="F97" s="26">
        <f>(Tabella1[[#This Row],[IMPORTO COMPLESSIVO DEL LOTTO]])*2%</f>
        <v>888</v>
      </c>
      <c r="G97" s="27">
        <f>IF(SUM($O$5:$O$8)&gt;0,Tabella1[[#This Row],[GARANZIA]]*(1-$O$5)*(1-$O$6)*(1-$O$8),0)</f>
        <v>0</v>
      </c>
      <c r="H97" s="28"/>
      <c r="I97" s="29"/>
      <c r="J97" s="29"/>
      <c r="K97" s="29"/>
      <c r="L97" s="29"/>
      <c r="M97" s="29"/>
      <c r="N97" s="29"/>
      <c r="O97" s="29"/>
      <c r="P97" s="30"/>
    </row>
    <row r="98" spans="1:16" s="12" customFormat="1" ht="15.75" x14ac:dyDescent="0.25">
      <c r="A98" s="13"/>
      <c r="B98" s="31"/>
      <c r="C98" s="22">
        <v>88</v>
      </c>
      <c r="D98" s="24" t="s">
        <v>113</v>
      </c>
      <c r="E98" s="25">
        <v>20000</v>
      </c>
      <c r="F98" s="26">
        <f>(Tabella1[[#This Row],[IMPORTO COMPLESSIVO DEL LOTTO]])*2%</f>
        <v>400</v>
      </c>
      <c r="G98" s="27">
        <f>IF(SUM($O$5:$O$8)&gt;0,Tabella1[[#This Row],[GARANZIA]]*(1-$O$5)*(1-$O$6)*(1-$O$8),0)</f>
        <v>0</v>
      </c>
      <c r="H98" s="28"/>
      <c r="I98" s="29"/>
      <c r="J98" s="29"/>
      <c r="K98" s="29"/>
      <c r="L98" s="29"/>
      <c r="M98" s="29"/>
      <c r="N98" s="29"/>
      <c r="O98" s="29"/>
      <c r="P98" s="30"/>
    </row>
    <row r="99" spans="1:16" s="12" customFormat="1" ht="15.75" x14ac:dyDescent="0.25">
      <c r="A99" s="13"/>
      <c r="B99" s="31"/>
      <c r="C99" s="22">
        <v>89</v>
      </c>
      <c r="D99" s="24" t="s">
        <v>114</v>
      </c>
      <c r="E99" s="25">
        <v>23000</v>
      </c>
      <c r="F99" s="26">
        <f>(Tabella1[[#This Row],[IMPORTO COMPLESSIVO DEL LOTTO]])*2%</f>
        <v>460</v>
      </c>
      <c r="G99" s="27">
        <f>IF(SUM($O$5:$O$8)&gt;0,Tabella1[[#This Row],[GARANZIA]]*(1-$O$5)*(1-$O$6)*(1-$O$8),0)</f>
        <v>0</v>
      </c>
      <c r="H99" s="28"/>
      <c r="I99" s="29"/>
      <c r="J99" s="29"/>
      <c r="K99" s="29"/>
      <c r="L99" s="29"/>
      <c r="M99" s="29"/>
      <c r="N99" s="29"/>
      <c r="O99" s="29"/>
      <c r="P99" s="30"/>
    </row>
    <row r="100" spans="1:16" s="12" customFormat="1" ht="15.75" x14ac:dyDescent="0.25">
      <c r="A100" s="13"/>
      <c r="B100" s="31"/>
      <c r="C100" s="22">
        <v>90</v>
      </c>
      <c r="D100" s="24" t="s">
        <v>115</v>
      </c>
      <c r="E100" s="25">
        <v>60120</v>
      </c>
      <c r="F100" s="26">
        <f>(Tabella1[[#This Row],[IMPORTO COMPLESSIVO DEL LOTTO]])*2%</f>
        <v>1202.4000000000001</v>
      </c>
      <c r="G100" s="27">
        <f>IF(SUM($O$5:$O$8)&gt;0,Tabella1[[#This Row],[GARANZIA]]*(1-$O$5)*(1-$O$6)*(1-$O$8),0)</f>
        <v>0</v>
      </c>
      <c r="H100" s="28"/>
      <c r="I100" s="29"/>
      <c r="J100" s="29"/>
      <c r="K100" s="29"/>
      <c r="L100" s="29"/>
      <c r="M100" s="29"/>
      <c r="N100" s="29"/>
      <c r="O100" s="29"/>
      <c r="P100" s="30"/>
    </row>
    <row r="101" spans="1:16" s="12" customFormat="1" ht="15.75" x14ac:dyDescent="0.25">
      <c r="A101" s="13"/>
      <c r="B101" s="31"/>
      <c r="C101" s="22">
        <v>91</v>
      </c>
      <c r="D101" s="24" t="s">
        <v>116</v>
      </c>
      <c r="E101" s="25">
        <v>64000</v>
      </c>
      <c r="F101" s="26">
        <f>(Tabella1[[#This Row],[IMPORTO COMPLESSIVO DEL LOTTO]])*2%</f>
        <v>1280</v>
      </c>
      <c r="G101" s="27">
        <f>IF(SUM($O$5:$O$8)&gt;0,Tabella1[[#This Row],[GARANZIA]]*(1-$O$5)*(1-$O$6)*(1-$O$8),0)</f>
        <v>0</v>
      </c>
      <c r="H101" s="28"/>
      <c r="I101" s="29"/>
      <c r="J101" s="29"/>
      <c r="K101" s="29"/>
      <c r="L101" s="29"/>
      <c r="M101" s="29"/>
      <c r="N101" s="29"/>
      <c r="O101" s="29"/>
      <c r="P101" s="30"/>
    </row>
    <row r="102" spans="1:16" s="12" customFormat="1" ht="15.75" x14ac:dyDescent="0.25">
      <c r="A102" s="13"/>
      <c r="B102" s="31"/>
      <c r="C102" s="22">
        <v>92</v>
      </c>
      <c r="D102" s="24" t="s">
        <v>117</v>
      </c>
      <c r="E102" s="25">
        <v>69200</v>
      </c>
      <c r="F102" s="26">
        <f>(Tabella1[[#This Row],[IMPORTO COMPLESSIVO DEL LOTTO]])*2%</f>
        <v>1384</v>
      </c>
      <c r="G102" s="27">
        <f>IF(SUM($O$5:$O$8)&gt;0,Tabella1[[#This Row],[GARANZIA]]*(1-$O$5)*(1-$O$6)*(1-$O$8),0)</f>
        <v>0</v>
      </c>
      <c r="H102" s="28"/>
      <c r="I102" s="29"/>
      <c r="J102" s="29"/>
      <c r="K102" s="29"/>
      <c r="L102" s="29"/>
      <c r="M102" s="29"/>
      <c r="N102" s="29"/>
      <c r="O102" s="29"/>
      <c r="P102" s="30"/>
    </row>
    <row r="103" spans="1:16" s="12" customFormat="1" ht="15.75" x14ac:dyDescent="0.25">
      <c r="A103" s="13"/>
      <c r="B103" s="31"/>
      <c r="C103" s="22">
        <v>93</v>
      </c>
      <c r="D103" s="24" t="s">
        <v>118</v>
      </c>
      <c r="E103" s="25">
        <v>48000</v>
      </c>
      <c r="F103" s="26">
        <f>(Tabella1[[#This Row],[IMPORTO COMPLESSIVO DEL LOTTO]])*2%</f>
        <v>960</v>
      </c>
      <c r="G103" s="27">
        <f>IF(SUM($O$5:$O$8)&gt;0,Tabella1[[#This Row],[GARANZIA]]*(1-$O$5)*(1-$O$6)*(1-$O$8),0)</f>
        <v>0</v>
      </c>
      <c r="H103" s="28"/>
      <c r="I103" s="29"/>
      <c r="J103" s="29"/>
      <c r="K103" s="29"/>
      <c r="L103" s="29"/>
      <c r="M103" s="29"/>
      <c r="N103" s="29"/>
      <c r="O103" s="29"/>
      <c r="P103" s="30"/>
    </row>
    <row r="104" spans="1:16" s="12" customFormat="1" ht="15.75" x14ac:dyDescent="0.25">
      <c r="A104" s="13"/>
      <c r="B104" s="31"/>
      <c r="C104" s="22">
        <v>94</v>
      </c>
      <c r="D104" s="24" t="s">
        <v>119</v>
      </c>
      <c r="E104" s="25">
        <v>240000</v>
      </c>
      <c r="F104" s="26">
        <f>(Tabella1[[#This Row],[IMPORTO COMPLESSIVO DEL LOTTO]])*2%</f>
        <v>4800</v>
      </c>
      <c r="G104" s="27">
        <f>IF(SUM($O$5:$O$8)&gt;0,Tabella1[[#This Row],[GARANZIA]]*(1-$O$5)*(1-$O$6)*(1-$O$8),0)</f>
        <v>0</v>
      </c>
      <c r="H104" s="28"/>
      <c r="I104" s="29"/>
      <c r="J104" s="29"/>
      <c r="K104" s="29"/>
      <c r="L104" s="29"/>
      <c r="M104" s="29"/>
      <c r="N104" s="29"/>
      <c r="O104" s="29"/>
      <c r="P104" s="30"/>
    </row>
    <row r="105" spans="1:16" s="12" customFormat="1" ht="15.75" x14ac:dyDescent="0.25">
      <c r="A105" s="13"/>
      <c r="B105" s="31"/>
      <c r="C105" s="22">
        <v>95</v>
      </c>
      <c r="D105" s="24" t="s">
        <v>120</v>
      </c>
      <c r="E105" s="25">
        <v>112000</v>
      </c>
      <c r="F105" s="26">
        <f>(Tabella1[[#This Row],[IMPORTO COMPLESSIVO DEL LOTTO]])*2%</f>
        <v>2240</v>
      </c>
      <c r="G105" s="27">
        <f>IF(SUM($O$5:$O$8)&gt;0,Tabella1[[#This Row],[GARANZIA]]*(1-$O$5)*(1-$O$6)*(1-$O$8),0)</f>
        <v>0</v>
      </c>
      <c r="H105" s="28"/>
      <c r="I105" s="29"/>
      <c r="J105" s="29"/>
      <c r="K105" s="29"/>
      <c r="L105" s="29"/>
      <c r="M105" s="29"/>
      <c r="N105" s="29"/>
      <c r="O105" s="29"/>
      <c r="P105" s="30"/>
    </row>
    <row r="106" spans="1:16" s="12" customFormat="1" ht="15.75" x14ac:dyDescent="0.25">
      <c r="A106" s="13"/>
      <c r="B106" s="31"/>
      <c r="C106" s="22">
        <v>96</v>
      </c>
      <c r="D106" s="24" t="s">
        <v>121</v>
      </c>
      <c r="E106" s="25">
        <v>80000</v>
      </c>
      <c r="F106" s="26">
        <f>(Tabella1[[#This Row],[IMPORTO COMPLESSIVO DEL LOTTO]])*2%</f>
        <v>1600</v>
      </c>
      <c r="G106" s="27">
        <f>IF(SUM($O$5:$O$8)&gt;0,Tabella1[[#This Row],[GARANZIA]]*(1-$O$5)*(1-$O$6)*(1-$O$8),0)</f>
        <v>0</v>
      </c>
      <c r="H106" s="28"/>
      <c r="I106" s="29"/>
      <c r="J106" s="29"/>
      <c r="K106" s="29"/>
      <c r="L106" s="29"/>
      <c r="M106" s="29"/>
      <c r="N106" s="29"/>
      <c r="O106" s="29"/>
      <c r="P106" s="30"/>
    </row>
    <row r="107" spans="1:16" s="12" customFormat="1" ht="15.75" x14ac:dyDescent="0.25">
      <c r="A107" s="13"/>
      <c r="B107" s="31"/>
      <c r="C107" s="22">
        <v>97</v>
      </c>
      <c r="D107" s="24" t="s">
        <v>122</v>
      </c>
      <c r="E107" s="25">
        <v>108000</v>
      </c>
      <c r="F107" s="26">
        <f>(Tabella1[[#This Row],[IMPORTO COMPLESSIVO DEL LOTTO]])*2%</f>
        <v>2160</v>
      </c>
      <c r="G107" s="27">
        <f>IF(SUM($O$5:$O$8)&gt;0,Tabella1[[#This Row],[GARANZIA]]*(1-$O$5)*(1-$O$6)*(1-$O$8),0)</f>
        <v>0</v>
      </c>
      <c r="H107" s="28"/>
      <c r="I107" s="29"/>
      <c r="J107" s="29"/>
      <c r="K107" s="29"/>
      <c r="L107" s="29"/>
      <c r="M107" s="29"/>
      <c r="N107" s="29"/>
      <c r="O107" s="29"/>
      <c r="P107" s="30"/>
    </row>
    <row r="108" spans="1:16" s="12" customFormat="1" ht="15.75" x14ac:dyDescent="0.25">
      <c r="A108" s="13"/>
      <c r="B108" s="31"/>
      <c r="C108" s="22">
        <v>98</v>
      </c>
      <c r="D108" s="24" t="s">
        <v>123</v>
      </c>
      <c r="E108" s="25">
        <v>205800</v>
      </c>
      <c r="F108" s="26">
        <f>(Tabella1[[#This Row],[IMPORTO COMPLESSIVO DEL LOTTO]])*2%</f>
        <v>4116</v>
      </c>
      <c r="G108" s="27">
        <f>IF(SUM($O$5:$O$8)&gt;0,Tabella1[[#This Row],[GARANZIA]]*(1-$O$5)*(1-$O$6)*(1-$O$8),0)</f>
        <v>0</v>
      </c>
      <c r="H108" s="28"/>
      <c r="I108" s="29"/>
      <c r="J108" s="29"/>
      <c r="K108" s="29"/>
      <c r="L108" s="29"/>
      <c r="M108" s="29"/>
      <c r="N108" s="29"/>
      <c r="O108" s="29"/>
      <c r="P108" s="30"/>
    </row>
    <row r="109" spans="1:16" s="12" customFormat="1" ht="15.75" x14ac:dyDescent="0.25">
      <c r="A109" s="13"/>
      <c r="B109" s="31"/>
      <c r="C109" s="22">
        <v>99</v>
      </c>
      <c r="D109" s="24" t="s">
        <v>124</v>
      </c>
      <c r="E109" s="25">
        <v>240000</v>
      </c>
      <c r="F109" s="26">
        <f>(Tabella1[[#This Row],[IMPORTO COMPLESSIVO DEL LOTTO]])*2%</f>
        <v>4800</v>
      </c>
      <c r="G109" s="27">
        <f>IF(SUM($O$5:$O$8)&gt;0,Tabella1[[#This Row],[GARANZIA]]*(1-$O$5)*(1-$O$6)*(1-$O$8),0)</f>
        <v>0</v>
      </c>
      <c r="H109" s="28"/>
      <c r="I109" s="29"/>
      <c r="J109" s="29"/>
      <c r="K109" s="29"/>
      <c r="L109" s="29"/>
      <c r="M109" s="29"/>
      <c r="N109" s="29"/>
      <c r="O109" s="29"/>
      <c r="P109" s="30"/>
    </row>
    <row r="110" spans="1:16" s="12" customFormat="1" ht="15.75" x14ac:dyDescent="0.25">
      <c r="A110" s="13"/>
      <c r="B110" s="31"/>
      <c r="C110" s="22">
        <v>100</v>
      </c>
      <c r="D110" s="24" t="s">
        <v>125</v>
      </c>
      <c r="E110" s="25">
        <v>486360</v>
      </c>
      <c r="F110" s="26">
        <f>(Tabella1[[#This Row],[IMPORTO COMPLESSIVO DEL LOTTO]])*2%</f>
        <v>9727.2000000000007</v>
      </c>
      <c r="G110" s="27">
        <f>IF(SUM($O$5:$O$8)&gt;0,Tabella1[[#This Row],[GARANZIA]]*(1-$O$5)*(1-$O$6)*(1-$O$8),0)</f>
        <v>0</v>
      </c>
      <c r="H110" s="28"/>
      <c r="I110" s="29"/>
      <c r="J110" s="29"/>
      <c r="K110" s="29"/>
      <c r="L110" s="29"/>
      <c r="M110" s="29"/>
      <c r="N110" s="29"/>
      <c r="O110" s="29"/>
      <c r="P110" s="30"/>
    </row>
    <row r="111" spans="1:16" s="12" customFormat="1" ht="15.75" x14ac:dyDescent="0.25">
      <c r="A111" s="13"/>
      <c r="B111" s="31"/>
      <c r="C111" s="22">
        <v>101</v>
      </c>
      <c r="D111" s="24" t="s">
        <v>126</v>
      </c>
      <c r="E111" s="25">
        <v>215000</v>
      </c>
      <c r="F111" s="26">
        <f>(Tabella1[[#This Row],[IMPORTO COMPLESSIVO DEL LOTTO]])*2%</f>
        <v>4300</v>
      </c>
      <c r="G111" s="27">
        <f>IF(SUM($O$5:$O$8)&gt;0,Tabella1[[#This Row],[GARANZIA]]*(1-$O$5)*(1-$O$6)*(1-$O$8),0)</f>
        <v>0</v>
      </c>
      <c r="H111" s="28"/>
      <c r="I111" s="29"/>
      <c r="J111" s="29"/>
      <c r="K111" s="29"/>
      <c r="L111" s="29"/>
      <c r="M111" s="29"/>
      <c r="N111" s="29"/>
      <c r="O111" s="29"/>
      <c r="P111" s="30"/>
    </row>
    <row r="112" spans="1:16" s="12" customFormat="1" ht="15.75" x14ac:dyDescent="0.25">
      <c r="A112" s="13"/>
      <c r="B112" s="31"/>
      <c r="C112" s="22">
        <v>102</v>
      </c>
      <c r="D112" s="24" t="s">
        <v>127</v>
      </c>
      <c r="E112" s="25">
        <v>115200</v>
      </c>
      <c r="F112" s="26">
        <f>(Tabella1[[#This Row],[IMPORTO COMPLESSIVO DEL LOTTO]])*2%</f>
        <v>2304</v>
      </c>
      <c r="G112" s="27">
        <f>IF(SUM($O$5:$O$8)&gt;0,Tabella1[[#This Row],[GARANZIA]]*(1-$O$5)*(1-$O$6)*(1-$O$8),0)</f>
        <v>0</v>
      </c>
      <c r="H112" s="28"/>
      <c r="I112" s="29"/>
      <c r="J112" s="29"/>
      <c r="K112" s="29"/>
      <c r="L112" s="29"/>
      <c r="M112" s="29"/>
      <c r="N112" s="29"/>
      <c r="O112" s="29"/>
      <c r="P112" s="30"/>
    </row>
    <row r="113" spans="2:16" ht="15.75" x14ac:dyDescent="0.25">
      <c r="B113" s="32"/>
      <c r="C113" s="33"/>
      <c r="D113" s="34"/>
      <c r="E113" s="35">
        <f>SUBTOTAL(109,Tabella1[IMPORTO COMPLESSIVO DEL LOTTO])</f>
        <v>9411460</v>
      </c>
      <c r="F113" s="36">
        <f>SUMIF(Tabella1["SI" PER I LOTTI PER I QUALI SI PARTECIPA],"SI",Tabella1[GARANZIA])</f>
        <v>0</v>
      </c>
      <c r="G113" s="37">
        <f>SUMIF(Tabella1["SI" PER I LOTTI PER I QUALI SI PARTECIPA],"SI",Tabella1[GARANZIA RIDOTTA])</f>
        <v>0</v>
      </c>
      <c r="H113" s="38"/>
      <c r="I113" s="38"/>
      <c r="J113" s="38"/>
      <c r="K113" s="38"/>
      <c r="L113" s="38"/>
      <c r="M113" s="38"/>
      <c r="N113" s="38"/>
      <c r="O113" s="38"/>
      <c r="P113" s="38"/>
    </row>
  </sheetData>
  <mergeCells count="7">
    <mergeCell ref="C8:E8"/>
    <mergeCell ref="B1:G1"/>
    <mergeCell ref="C3:F3"/>
    <mergeCell ref="C4:E4"/>
    <mergeCell ref="C5:E5"/>
    <mergeCell ref="C7:E7"/>
    <mergeCell ref="C6:E6"/>
  </mergeCells>
  <phoneticPr fontId="5" type="noConversion"/>
  <dataValidations count="1">
    <dataValidation type="list" allowBlank="1" showInputMessage="1" showErrorMessage="1" sqref="B11:B112" xr:uid="{638E998E-290B-4F55-A501-FBEAE42B989A}">
      <formula1>"SI"</formula1>
    </dataValidation>
  </dataValidations>
  <pageMargins left="0.19685039370078741" right="0.15748031496062992" top="0.59055118110236227" bottom="0.6692913385826772" header="0.31496062992125984" footer="0.31496062992125984"/>
  <pageSetup paperSize="8" fitToHeight="0" orientation="landscape" r:id="rId1"/>
  <headerFooter>
    <oddFooter>&amp;R&amp;"Garamond,Grassetto"&amp;12Pagina &amp;P di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3</xdr:row>
                    <xdr:rowOff>57150</xdr:rowOff>
                  </from>
                  <to>
                    <xdr:col>5</xdr:col>
                    <xdr:colOff>942975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4</xdr:row>
                    <xdr:rowOff>57150</xdr:rowOff>
                  </from>
                  <to>
                    <xdr:col>5</xdr:col>
                    <xdr:colOff>942975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5</xdr:row>
                    <xdr:rowOff>57150</xdr:rowOff>
                  </from>
                  <to>
                    <xdr:col>5</xdr:col>
                    <xdr:colOff>942975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7</xdr:row>
                    <xdr:rowOff>57150</xdr:rowOff>
                  </from>
                  <to>
                    <xdr:col>5</xdr:col>
                    <xdr:colOff>942975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6</xdr:row>
                    <xdr:rowOff>57150</xdr:rowOff>
                  </from>
                  <to>
                    <xdr:col>5</xdr:col>
                    <xdr:colOff>942975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3:F13"/>
  <sheetViews>
    <sheetView workbookViewId="0">
      <selection activeCell="F14" sqref="F14"/>
    </sheetView>
  </sheetViews>
  <sheetFormatPr defaultColWidth="45.140625" defaultRowHeight="15" x14ac:dyDescent="0.25"/>
  <cols>
    <col min="1" max="1" width="5.85546875" customWidth="1"/>
    <col min="3" max="3" width="15.140625" bestFit="1" customWidth="1"/>
    <col min="4" max="4" width="25.140625" bestFit="1" customWidth="1"/>
    <col min="5" max="6" width="23.5703125" bestFit="1" customWidth="1"/>
  </cols>
  <sheetData>
    <row r="3" spans="2:6" ht="34.5" customHeight="1" x14ac:dyDescent="0.25">
      <c r="B3" s="1" t="s">
        <v>1</v>
      </c>
      <c r="C3" s="1"/>
      <c r="D3" s="1" t="s">
        <v>3</v>
      </c>
      <c r="E3" s="1"/>
      <c r="F3" s="1" t="s">
        <v>2</v>
      </c>
    </row>
    <row r="4" spans="2:6" ht="34.5" customHeight="1" x14ac:dyDescent="0.25">
      <c r="B4" s="1"/>
      <c r="C4" s="1"/>
      <c r="D4" s="1">
        <v>0</v>
      </c>
      <c r="E4" s="1">
        <v>0</v>
      </c>
      <c r="F4" s="1">
        <v>0</v>
      </c>
    </row>
    <row r="5" spans="2:6" x14ac:dyDescent="0.25">
      <c r="B5" s="2" t="s">
        <v>4</v>
      </c>
      <c r="C5" s="4">
        <v>0</v>
      </c>
      <c r="D5" s="2">
        <v>0</v>
      </c>
      <c r="E5" s="4">
        <v>40000</v>
      </c>
      <c r="F5" s="2">
        <v>0</v>
      </c>
    </row>
    <row r="6" spans="2:6" ht="30" x14ac:dyDescent="0.25">
      <c r="B6" s="2" t="s">
        <v>5</v>
      </c>
      <c r="C6" s="4">
        <v>40000</v>
      </c>
      <c r="D6" s="2">
        <v>0</v>
      </c>
      <c r="E6" s="4">
        <v>150000</v>
      </c>
      <c r="F6" s="3">
        <v>35</v>
      </c>
    </row>
    <row r="7" spans="2:6" ht="30" x14ac:dyDescent="0.25">
      <c r="B7" s="2" t="s">
        <v>6</v>
      </c>
      <c r="C7" s="4">
        <v>150000</v>
      </c>
      <c r="D7" s="3">
        <v>18</v>
      </c>
      <c r="E7" s="4">
        <v>300000</v>
      </c>
      <c r="F7" s="3">
        <v>250</v>
      </c>
    </row>
    <row r="8" spans="2:6" ht="30" x14ac:dyDescent="0.25">
      <c r="B8" s="2" t="s">
        <v>7</v>
      </c>
      <c r="C8" s="4">
        <v>300000</v>
      </c>
      <c r="D8" s="3">
        <v>33</v>
      </c>
      <c r="E8" s="4">
        <v>500000</v>
      </c>
      <c r="F8" s="3">
        <v>250</v>
      </c>
    </row>
    <row r="9" spans="2:6" ht="30" x14ac:dyDescent="0.25">
      <c r="B9" s="2" t="s">
        <v>8</v>
      </c>
      <c r="C9" s="4">
        <v>500000</v>
      </c>
      <c r="D9" s="3">
        <v>77</v>
      </c>
      <c r="E9" s="4">
        <v>800000</v>
      </c>
      <c r="F9" s="3">
        <v>410</v>
      </c>
    </row>
    <row r="10" spans="2:6" ht="30" x14ac:dyDescent="0.25">
      <c r="B10" s="2" t="s">
        <v>9</v>
      </c>
      <c r="C10" s="4">
        <v>800000</v>
      </c>
      <c r="D10" s="3">
        <v>90</v>
      </c>
      <c r="E10" s="4">
        <v>1000000</v>
      </c>
      <c r="F10" s="3">
        <v>410</v>
      </c>
    </row>
    <row r="11" spans="2:6" x14ac:dyDescent="0.25">
      <c r="B11" s="2" t="s">
        <v>10</v>
      </c>
      <c r="C11" s="4">
        <v>1000000</v>
      </c>
      <c r="D11" s="3">
        <v>165</v>
      </c>
      <c r="E11" s="4">
        <v>5000000</v>
      </c>
      <c r="F11" s="3">
        <v>660</v>
      </c>
    </row>
    <row r="12" spans="2:6" x14ac:dyDescent="0.25">
      <c r="B12" s="2" t="s">
        <v>11</v>
      </c>
      <c r="C12" s="4">
        <v>5000000</v>
      </c>
      <c r="D12" s="3">
        <v>220</v>
      </c>
      <c r="E12" s="4">
        <v>20000000</v>
      </c>
      <c r="F12" s="3">
        <v>880</v>
      </c>
    </row>
    <row r="13" spans="2:6" x14ac:dyDescent="0.25">
      <c r="B13" s="2" t="s">
        <v>12</v>
      </c>
      <c r="C13" s="4">
        <v>20000000</v>
      </c>
      <c r="D13" s="3">
        <v>560</v>
      </c>
      <c r="E13" s="4">
        <v>999999999999999</v>
      </c>
      <c r="F13" s="3">
        <v>880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6567b6-47a0-4cc9-9528-6592b5c9ea63" xsi:nil="true"/>
    <lcf76f155ced4ddcb4097134ff3c332f xmlns="80c5b072-b307-4b0f-8c2e-6c6b8edd4f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41BE86ABB0ED43ABEE242B4B3546E9" ma:contentTypeVersion="16" ma:contentTypeDescription="Creare un nuovo documento." ma:contentTypeScope="" ma:versionID="a3595ab58cbfefa0fb217292bb2639ef">
  <xsd:schema xmlns:xsd="http://www.w3.org/2001/XMLSchema" xmlns:xs="http://www.w3.org/2001/XMLSchema" xmlns:p="http://schemas.microsoft.com/office/2006/metadata/properties" xmlns:ns2="80c5b072-b307-4b0f-8c2e-6c6b8edd4f0e" xmlns:ns3="276567b6-47a0-4cc9-9528-6592b5c9ea63" targetNamespace="http://schemas.microsoft.com/office/2006/metadata/properties" ma:root="true" ma:fieldsID="17220940284078c80dd9721ebac7fce2" ns2:_="" ns3:_="">
    <xsd:import namespace="80c5b072-b307-4b0f-8c2e-6c6b8edd4f0e"/>
    <xsd:import namespace="276567b6-47a0-4cc9-9528-6592b5c9e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5b072-b307-4b0f-8c2e-6c6b8edd4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d09494e0-b9b2-4317-8827-25bfe471a4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567b6-47a0-4cc9-9528-6592b5c9ea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1b4634-4e0f-46ed-8ac4-dc522a8011b6}" ma:internalName="TaxCatchAll" ma:showField="CatchAllData" ma:web="276567b6-47a0-4cc9-9528-6592b5c9e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AEFFC8-9FA6-4971-ABAA-FAB0A9E6189C}">
  <ds:schemaRefs>
    <ds:schemaRef ds:uri="http://schemas.microsoft.com/office/2006/metadata/properties"/>
    <ds:schemaRef ds:uri="276567b6-47a0-4cc9-9528-6592b5c9ea63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80c5b072-b307-4b0f-8c2e-6c6b8edd4f0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55E96EA-8860-4F0B-B74F-746C2EB5D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6B82E-8814-4CE9-A231-528280556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c5b072-b307-4b0f-8c2e-6c6b8edd4f0e"/>
    <ds:schemaRef ds:uri="276567b6-47a0-4cc9-9528-6592b5c9e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A3</vt:lpstr>
      <vt:lpstr>Foglio1</vt:lpstr>
      <vt:lpstr>'A3'!Area_stampa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Grappone Felice</dc:creator>
  <cp:lastModifiedBy>Michele Di Gregorio</cp:lastModifiedBy>
  <cp:lastPrinted>2024-02-09T09:25:58Z</cp:lastPrinted>
  <dcterms:created xsi:type="dcterms:W3CDTF">2013-03-11T13:33:30Z</dcterms:created>
  <dcterms:modified xsi:type="dcterms:W3CDTF">2024-08-07T11:58:47Z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0x01010011B05CD1139B4F85A6A732020081EAD200DE4B68CD7691364994CECDEB9E38144D</vt:lpwstr>
  </property>
  <property fmtid="{D5CDD505-2E9C-101B-9397-08002B2CF9AE}" pid="3" name="Albo On Line Description">
    <vt:lpwstr/>
  </property>
  <property fmtid="{D5CDD505-2E9C-101B-9397-08002B2CF9AE}" pid="4" name="Order">
    <vt:r8>1025200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</Properties>
</file>