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O:\Provveditorato\GARE\Gara ponte chirurgia vascolare\nuova proc accordo quadro\atti siaps\"/>
    </mc:Choice>
  </mc:AlternateContent>
  <xr:revisionPtr revIDLastSave="0" documentId="13_ncr:1_{EE992EAD-43E8-4242-BC4B-7DCA05F621C3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A3" sheetId="2" r:id="rId1"/>
    <sheet name="Foglio1" sheetId="3" state="hidden" r:id="rId2"/>
  </sheets>
  <definedNames>
    <definedName name="_xlnm.Print_Area" localSheetId="0">'A3'!$A$1:$G$17</definedName>
  </definedNames>
  <calcPr calcId="191029"/>
</workbook>
</file>

<file path=xl/calcChain.xml><?xml version="1.0" encoding="utf-8"?>
<calcChain xmlns="http://schemas.openxmlformats.org/spreadsheetml/2006/main">
  <c r="E68" i="2" l="1"/>
  <c r="F67" i="2"/>
  <c r="F11" i="2"/>
  <c r="F44" i="2" l="1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16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22" i="2"/>
  <c r="F19" i="2"/>
  <c r="F15" i="2" l="1"/>
  <c r="F14" i="2"/>
  <c r="F12" i="2" l="1"/>
  <c r="F13" i="2"/>
  <c r="F17" i="2"/>
  <c r="F18" i="2"/>
  <c r="F20" i="2"/>
  <c r="F21" i="2"/>
  <c r="L7" i="2"/>
  <c r="N7" i="2" s="1"/>
  <c r="L6" i="2"/>
  <c r="N6" i="2" s="1"/>
  <c r="O6" i="2" s="1"/>
  <c r="L5" i="2"/>
  <c r="N5" i="2" s="1"/>
  <c r="L4" i="2"/>
  <c r="N4" i="2" s="1"/>
  <c r="L8" i="2"/>
  <c r="N8" i="2" s="1"/>
  <c r="O8" i="2" l="1"/>
  <c r="O5" i="2"/>
  <c r="G11" i="2" l="1"/>
  <c r="G68" i="2"/>
  <c r="G23" i="2"/>
  <c r="G43" i="2"/>
  <c r="G16" i="2"/>
  <c r="G46" i="2"/>
  <c r="G48" i="2"/>
  <c r="G50" i="2"/>
  <c r="G52" i="2"/>
  <c r="G54" i="2"/>
  <c r="G56" i="2"/>
  <c r="G58" i="2"/>
  <c r="G60" i="2"/>
  <c r="G62" i="2"/>
  <c r="G64" i="2"/>
  <c r="G66" i="2"/>
  <c r="G45" i="2"/>
  <c r="G47" i="2"/>
  <c r="G49" i="2"/>
  <c r="G51" i="2"/>
  <c r="G53" i="2"/>
  <c r="G55" i="2"/>
  <c r="G57" i="2"/>
  <c r="G59" i="2"/>
  <c r="G61" i="2"/>
  <c r="G63" i="2"/>
  <c r="G65" i="2"/>
  <c r="G25" i="2"/>
  <c r="G29" i="2"/>
  <c r="G33" i="2"/>
  <c r="G37" i="2"/>
  <c r="G41" i="2"/>
  <c r="G31" i="2"/>
  <c r="G39" i="2"/>
  <c r="G44" i="2"/>
  <c r="G24" i="2"/>
  <c r="G28" i="2"/>
  <c r="G36" i="2"/>
  <c r="G26" i="2"/>
  <c r="G30" i="2"/>
  <c r="G34" i="2"/>
  <c r="G38" i="2"/>
  <c r="G42" i="2"/>
  <c r="G27" i="2"/>
  <c r="G35" i="2"/>
  <c r="G32" i="2"/>
  <c r="G40" i="2"/>
  <c r="G22" i="2"/>
  <c r="G15" i="2"/>
  <c r="G17" i="2"/>
  <c r="G18" i="2"/>
  <c r="G19" i="2"/>
  <c r="G20" i="2"/>
  <c r="G21" i="2"/>
  <c r="G14" i="2"/>
  <c r="G13" i="2"/>
  <c r="G12" i="2"/>
</calcChain>
</file>

<file path=xl/sharedStrings.xml><?xml version="1.0" encoding="utf-8"?>
<sst xmlns="http://schemas.openxmlformats.org/spreadsheetml/2006/main" count="86" uniqueCount="85">
  <si>
    <t>CIG</t>
  </si>
  <si>
    <t>Importo posto a base di gara</t>
  </si>
  <si>
    <t>Quota stazioni appaltanti</t>
  </si>
  <si>
    <t>Quota operatori economici</t>
  </si>
  <si>
    <t>Inferiore a € 40.000</t>
  </si>
  <si>
    <t>Uguale o maggiore a € 40.000 e inferiore a € 150.000</t>
  </si>
  <si>
    <t>Uguale o maggiore a € 150.000 e inferiore a € 300.000</t>
  </si>
  <si>
    <t>Uguale o maggiore a € 300.000 e inferiore a € 500.000</t>
  </si>
  <si>
    <t>Uguale o maggiore a € 500.000 e inferiore a € 800.000</t>
  </si>
  <si>
    <t>Uguale o maggiore a € 800.000 e inferiore a € 1.000.000</t>
  </si>
  <si>
    <t>Uguale o maggiore a € 1.000.000,00 e inferiore a</t>
  </si>
  <si>
    <t>Uguale o maggiore a € 5.000.000 e inferiore a</t>
  </si>
  <si>
    <t>Uguale o maggiore a € 20.000.000</t>
  </si>
  <si>
    <t>UNI CEI ISO9000</t>
  </si>
  <si>
    <t>PMI</t>
  </si>
  <si>
    <t>UNI ISO 45001</t>
  </si>
  <si>
    <t>LOTTO</t>
  </si>
  <si>
    <t>GARANZIA RIDOTTA</t>
  </si>
  <si>
    <t>GARANZIA</t>
  </si>
  <si>
    <t>"SI" PER I LOTTI PER I QUALI SI PARTECIPA</t>
  </si>
  <si>
    <t>CERTIFICAZIONI</t>
  </si>
  <si>
    <t>Fideiussione, emessa e firmata digitalmente, gestita con piattaforme tecnologiche di cui art. 106 co. 3 Codice</t>
  </si>
  <si>
    <t>Certificazione Ambientale UNI
EN ISO14001</t>
  </si>
  <si>
    <t>IMPORTO DEL CONTRIBUTO ANAC</t>
  </si>
  <si>
    <t>IMPORTO COMPLESSIVO DEL LOTTO</t>
  </si>
  <si>
    <t>ALLEGATO A3
SCHEDA CIG - GARANZIA - CONTRIBUTO ANAC</t>
  </si>
  <si>
    <t>57</t>
  </si>
  <si>
    <t>Totale</t>
  </si>
  <si>
    <t xml:space="preserve">B1A7ACAA44	</t>
  </si>
  <si>
    <t xml:space="preserve">B1A7ACBB17	</t>
  </si>
  <si>
    <t xml:space="preserve">B1A7ACCBEA	</t>
  </si>
  <si>
    <t>B1A7ACDCBD</t>
  </si>
  <si>
    <t>B1A7ACED90</t>
  </si>
  <si>
    <t>B1A7ACFE63</t>
  </si>
  <si>
    <t xml:space="preserve">B1A7AD0F36	</t>
  </si>
  <si>
    <t>B1A7AD100E</t>
  </si>
  <si>
    <t>B1A7AD20E1</t>
  </si>
  <si>
    <t>B1A7AD31B4</t>
  </si>
  <si>
    <t xml:space="preserve">B1A7AD4287	</t>
  </si>
  <si>
    <t>B1A7AD535A</t>
  </si>
  <si>
    <t xml:space="preserve">B1A7AD642D	</t>
  </si>
  <si>
    <t>B1A7AD7500</t>
  </si>
  <si>
    <t>B1A7AD85D3</t>
  </si>
  <si>
    <t>B1A7AD96A6</t>
  </si>
  <si>
    <t>B1A7ADA779</t>
  </si>
  <si>
    <t>B1A7ADB84C</t>
  </si>
  <si>
    <t>B1A7ADC91F</t>
  </si>
  <si>
    <t>B1A7ADD9F2</t>
  </si>
  <si>
    <t xml:space="preserve">B1A7ADEAC5	</t>
  </si>
  <si>
    <t>B1A7ADFB98</t>
  </si>
  <si>
    <t>B1A7AE0C6B</t>
  </si>
  <si>
    <t>B1A7AE1D3E</t>
  </si>
  <si>
    <t>B1A7AE2E11</t>
  </si>
  <si>
    <t>B1A7AE3EE4</t>
  </si>
  <si>
    <t>B1A7AE4FB7</t>
  </si>
  <si>
    <t>B1A7AE508F</t>
  </si>
  <si>
    <t>B1A7AE6162</t>
  </si>
  <si>
    <t>B1A7AE7235</t>
  </si>
  <si>
    <t>B1A7AE8308</t>
  </si>
  <si>
    <t>B1A7AE93DB</t>
  </si>
  <si>
    <t>B1A7AEA4AE</t>
  </si>
  <si>
    <t>B1A7AEB581</t>
  </si>
  <si>
    <t>B1A7AEC654</t>
  </si>
  <si>
    <t>B1A7AED727</t>
  </si>
  <si>
    <t>B1A7AEE7FA</t>
  </si>
  <si>
    <t>B1A7AEF8CD</t>
  </si>
  <si>
    <t>B1A7AF09A0</t>
  </si>
  <si>
    <t>B1A7AF1A73</t>
  </si>
  <si>
    <t>B1A7AF2B46</t>
  </si>
  <si>
    <t>B1A7AF3C19</t>
  </si>
  <si>
    <t>B1A7AF4CEC</t>
  </si>
  <si>
    <t>B1A7AF5DBF</t>
  </si>
  <si>
    <t>B1A7AF6E92</t>
  </si>
  <si>
    <t>B1A7AF7F65</t>
  </si>
  <si>
    <t>B1A7AF803D</t>
  </si>
  <si>
    <t>B1A7AF9110</t>
  </si>
  <si>
    <t>B1A7AFA1E3</t>
  </si>
  <si>
    <t>B1A7AFB2B6</t>
  </si>
  <si>
    <t>B1A7AFC389</t>
  </si>
  <si>
    <t>B1A7AFD45C</t>
  </si>
  <si>
    <t>B1A7AFE52F</t>
  </si>
  <si>
    <t>B1A7AFF602</t>
  </si>
  <si>
    <t>B1A7B006D5</t>
  </si>
  <si>
    <t>B1A7B017A8</t>
  </si>
  <si>
    <t>B1A7B0287B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</si>
</sst>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€&quot;\ #,##0.00;[Red]\-&quot;€&quot;\ #,##0.00"/>
    <numFmt numFmtId="165" formatCode="_-&quot;€&quot;\ * #,##0.00_-;\-&quot;€&quot;\ * #,##0.00_-;_-&quot;€&quot;\ * &quot;-&quot;??_-;_-@_-"/>
    <numFmt numFmtId="166" formatCode="#,##0.00000"/>
    <numFmt numFmtId="167" formatCode="0.00000"/>
    <numFmt numFmtId="168" formatCode="_-* #,##0.00\ [$€-410]_-;\-* #,##0.00\ [$€-410]_-;_-* &quot;-&quot;??\ [$€-410]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20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28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theme="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 wrapText="1"/>
    </xf>
    <xf numFmtId="165" fontId="0" fillId="0" borderId="0" xfId="47" applyFont="1" applyAlignment="1">
      <alignment vertical="center" wrapText="1"/>
    </xf>
    <xf numFmtId="0" fontId="6" fillId="0" borderId="0" xfId="0" applyFont="1" applyAlignment="1" applyProtection="1">
      <alignment horizontal="center" wrapText="1"/>
      <protection hidden="1"/>
    </xf>
    <xf numFmtId="0" fontId="7" fillId="0" borderId="0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Alignment="1" applyProtection="1">
      <alignment horizontal="center" wrapText="1"/>
      <protection hidden="1"/>
    </xf>
    <xf numFmtId="0" fontId="6" fillId="0" borderId="0" xfId="0" applyFont="1" applyFill="1" applyAlignment="1" applyProtection="1">
      <alignment horizontal="center" wrapText="1"/>
      <protection locked="0" hidden="1"/>
    </xf>
    <xf numFmtId="9" fontId="6" fillId="0" borderId="0" xfId="48" applyFont="1" applyAlignment="1" applyProtection="1">
      <alignment horizontal="center" wrapText="1"/>
      <protection hidden="1"/>
    </xf>
    <xf numFmtId="0" fontId="11" fillId="0" borderId="0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wrapText="1"/>
      <protection hidden="1"/>
    </xf>
    <xf numFmtId="0" fontId="13" fillId="0" borderId="0" xfId="0" quotePrefix="1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Protection="1">
      <protection hidden="1"/>
    </xf>
    <xf numFmtId="0" fontId="6" fillId="0" borderId="0" xfId="0" applyFont="1" applyFill="1" applyAlignment="1" applyProtection="1">
      <alignment wrapText="1"/>
      <protection hidden="1"/>
    </xf>
    <xf numFmtId="0" fontId="6" fillId="0" borderId="0" xfId="0" applyFont="1" applyAlignment="1" applyProtection="1">
      <alignment wrapText="1"/>
      <protection hidden="1"/>
    </xf>
    <xf numFmtId="0" fontId="0" fillId="4" borderId="6" xfId="0" applyFont="1" applyFill="1" applyBorder="1" applyAlignment="1" applyProtection="1">
      <alignment horizontal="center"/>
      <protection locked="0" hidden="1"/>
    </xf>
    <xf numFmtId="0" fontId="0" fillId="4" borderId="9" xfId="0" applyFont="1" applyFill="1" applyBorder="1" applyAlignment="1" applyProtection="1">
      <alignment horizontal="center"/>
      <protection locked="0" hidden="1"/>
    </xf>
    <xf numFmtId="0" fontId="15" fillId="3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 applyProtection="1">
      <alignment horizontal="center" vertical="center" wrapText="1"/>
      <protection locked="0" hidden="1"/>
    </xf>
    <xf numFmtId="165" fontId="12" fillId="4" borderId="3" xfId="47" applyFont="1" applyFill="1" applyBorder="1" applyAlignment="1" applyProtection="1">
      <alignment horizontal="center" vertical="center" wrapText="1"/>
      <protection locked="0" hidden="1"/>
    </xf>
    <xf numFmtId="165" fontId="12" fillId="4" borderId="3" xfId="47" applyFont="1" applyFill="1" applyBorder="1" applyAlignment="1" applyProtection="1">
      <alignment horizontal="center" vertical="center" wrapText="1"/>
      <protection hidden="1"/>
    </xf>
    <xf numFmtId="165" fontId="13" fillId="4" borderId="3" xfId="47" applyFont="1" applyFill="1" applyBorder="1" applyAlignment="1" applyProtection="1">
      <alignment wrapText="1"/>
      <protection hidden="1"/>
    </xf>
    <xf numFmtId="0" fontId="10" fillId="4" borderId="3" xfId="0" applyFont="1" applyFill="1" applyBorder="1" applyAlignment="1" applyProtection="1">
      <alignment horizontal="center" vertical="center" wrapText="1"/>
      <protection locked="0" hidden="1"/>
    </xf>
    <xf numFmtId="49" fontId="10" fillId="4" borderId="3" xfId="0" applyNumberFormat="1" applyFont="1" applyFill="1" applyBorder="1" applyAlignment="1" applyProtection="1">
      <alignment horizontal="center" vertical="center" wrapText="1"/>
      <protection locked="0" hidden="1"/>
    </xf>
    <xf numFmtId="0" fontId="15" fillId="3" borderId="3" xfId="0" applyFont="1" applyFill="1" applyBorder="1" applyAlignment="1" applyProtection="1">
      <alignment horizontal="center" vertical="center" wrapText="1"/>
      <protection hidden="1"/>
    </xf>
    <xf numFmtId="166" fontId="15" fillId="3" borderId="3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3" xfId="0" applyFont="1" applyFill="1" applyBorder="1" applyAlignment="1" applyProtection="1">
      <alignment horizontal="center" vertical="center" wrapText="1"/>
      <protection hidden="1"/>
    </xf>
    <xf numFmtId="0" fontId="12" fillId="0" borderId="3" xfId="0" applyFont="1" applyFill="1" applyBorder="1" applyAlignment="1" applyProtection="1">
      <alignment wrapText="1"/>
      <protection hidden="1"/>
    </xf>
    <xf numFmtId="0" fontId="0" fillId="4" borderId="3" xfId="0" applyFont="1" applyFill="1" applyBorder="1" applyAlignment="1" applyProtection="1">
      <alignment horizontal="center"/>
      <protection locked="0" hidden="1"/>
    </xf>
    <xf numFmtId="165" fontId="6" fillId="4" borderId="3" xfId="47" applyFont="1" applyFill="1" applyBorder="1" applyAlignment="1" applyProtection="1">
      <alignment horizontal="center" vertical="center" wrapText="1"/>
      <protection hidden="1"/>
    </xf>
    <xf numFmtId="0" fontId="13" fillId="0" borderId="3" xfId="0" quotePrefix="1" applyFont="1" applyFill="1" applyBorder="1" applyAlignment="1" applyProtection="1">
      <alignment horizontal="center" vertical="center" wrapText="1"/>
      <protection hidden="1"/>
    </xf>
    <xf numFmtId="0" fontId="6" fillId="0" borderId="3" xfId="0" applyFont="1" applyFill="1" applyBorder="1" applyProtection="1">
      <protection hidden="1"/>
    </xf>
    <xf numFmtId="0" fontId="6" fillId="0" borderId="3" xfId="0" applyFont="1" applyFill="1" applyBorder="1" applyAlignment="1" applyProtection="1">
      <alignment wrapText="1"/>
      <protection hidden="1"/>
    </xf>
    <xf numFmtId="0" fontId="6" fillId="0" borderId="3" xfId="0" applyFont="1" applyBorder="1" applyAlignment="1" applyProtection="1">
      <alignment wrapText="1"/>
      <protection hidden="1"/>
    </xf>
    <xf numFmtId="165" fontId="6" fillId="4" borderId="3" xfId="0" applyNumberFormat="1" applyFont="1" applyFill="1" applyBorder="1" applyAlignment="1" applyProtection="1">
      <alignment horizontal="center" vertical="center" wrapText="1"/>
      <protection hidden="1"/>
    </xf>
    <xf numFmtId="49" fontId="10" fillId="4" borderId="13" xfId="0" applyNumberFormat="1" applyFont="1" applyFill="1" applyBorder="1" applyAlignment="1" applyProtection="1">
      <alignment horizontal="center" vertical="center" wrapText="1"/>
      <protection locked="0" hidden="1"/>
    </xf>
    <xf numFmtId="165" fontId="6" fillId="4" borderId="14" xfId="0" applyNumberFormat="1" applyFont="1" applyFill="1" applyBorder="1" applyAlignment="1" applyProtection="1">
      <alignment horizontal="center" vertical="center" wrapText="1"/>
      <protection hidden="1"/>
    </xf>
    <xf numFmtId="168" fontId="0" fillId="4" borderId="3" xfId="0" applyNumberFormat="1" applyFill="1" applyBorder="1"/>
    <xf numFmtId="0" fontId="6" fillId="4" borderId="3" xfId="0" applyFont="1" applyFill="1" applyBorder="1" applyAlignment="1" applyProtection="1">
      <alignment wrapText="1"/>
      <protection hidden="1"/>
    </xf>
    <xf numFmtId="167" fontId="10" fillId="4" borderId="7" xfId="0" applyNumberFormat="1" applyFont="1" applyFill="1" applyBorder="1" applyAlignment="1" applyProtection="1">
      <alignment horizontal="center" vertical="center" wrapText="1"/>
      <protection hidden="1"/>
    </xf>
    <xf numFmtId="167" fontId="10" fillId="4" borderId="8" xfId="0" applyNumberFormat="1" applyFont="1" applyFill="1" applyBorder="1" applyAlignment="1" applyProtection="1">
      <alignment horizontal="center" vertical="center" wrapText="1"/>
      <protection hidden="1"/>
    </xf>
    <xf numFmtId="0" fontId="14" fillId="2" borderId="1" xfId="0" applyFont="1" applyFill="1" applyBorder="1" applyAlignment="1" applyProtection="1">
      <alignment horizontal="center" vertical="center" wrapText="1"/>
      <protection hidden="1"/>
    </xf>
    <xf numFmtId="0" fontId="14" fillId="2" borderId="2" xfId="0" applyFont="1" applyFill="1" applyBorder="1" applyAlignment="1" applyProtection="1">
      <alignment horizontal="center" vertical="center" wrapText="1"/>
      <protection hidden="1"/>
    </xf>
    <xf numFmtId="0" fontId="14" fillId="2" borderId="4" xfId="0" applyFont="1" applyFill="1" applyBorder="1" applyAlignment="1" applyProtection="1">
      <alignment horizontal="center" vertical="center" wrapText="1"/>
      <protection hidden="1"/>
    </xf>
    <xf numFmtId="0" fontId="9" fillId="3" borderId="10" xfId="0" applyFont="1" applyFill="1" applyBorder="1" applyAlignment="1" applyProtection="1">
      <alignment horizontal="center" vertical="center" wrapText="1"/>
      <protection hidden="1"/>
    </xf>
    <xf numFmtId="0" fontId="9" fillId="3" borderId="11" xfId="0" applyFont="1" applyFill="1" applyBorder="1" applyAlignment="1" applyProtection="1">
      <alignment horizontal="center" vertical="center" wrapText="1"/>
      <protection hidden="1"/>
    </xf>
    <xf numFmtId="0" fontId="9" fillId="3" borderId="12" xfId="0" applyFont="1" applyFill="1" applyBorder="1" applyAlignment="1" applyProtection="1">
      <alignment horizontal="center" vertical="center" wrapText="1"/>
      <protection hidden="1"/>
    </xf>
    <xf numFmtId="167" fontId="10" fillId="4" borderId="5" xfId="0" applyNumberFormat="1" applyFont="1" applyFill="1" applyBorder="1" applyAlignment="1" applyProtection="1">
      <alignment horizontal="center" vertical="center" wrapText="1"/>
      <protection hidden="1"/>
    </xf>
    <xf numFmtId="167" fontId="10" fillId="4" borderId="3" xfId="0" applyNumberFormat="1" applyFont="1" applyFill="1" applyBorder="1" applyAlignment="1" applyProtection="1">
      <alignment horizontal="center" vertical="center" wrapText="1"/>
      <protection hidden="1"/>
    </xf>
  </cellXfs>
  <cellStyles count="49">
    <cellStyle name="Normale" xfId="0" builtinId="0"/>
    <cellStyle name="Normale 10" xfId="1" xr:uid="{00000000-0005-0000-0000-000002000000}"/>
    <cellStyle name="Normale 11" xfId="11" xr:uid="{00000000-0005-0000-0000-000003000000}"/>
    <cellStyle name="Normale 12" xfId="12" xr:uid="{00000000-0005-0000-0000-000004000000}"/>
    <cellStyle name="Normale 13" xfId="13" xr:uid="{00000000-0005-0000-0000-000005000000}"/>
    <cellStyle name="Normale 14" xfId="14" xr:uid="{00000000-0005-0000-0000-000006000000}"/>
    <cellStyle name="Normale 15" xfId="5" xr:uid="{00000000-0005-0000-0000-000007000000}"/>
    <cellStyle name="Normale 16" xfId="8" xr:uid="{00000000-0005-0000-0000-000008000000}"/>
    <cellStyle name="Normale 17" xfId="15" xr:uid="{00000000-0005-0000-0000-000009000000}"/>
    <cellStyle name="Normale 18" xfId="16" xr:uid="{00000000-0005-0000-0000-00000A000000}"/>
    <cellStyle name="Normale 2" xfId="2" xr:uid="{00000000-0005-0000-0000-00000B000000}"/>
    <cellStyle name="Normale 2 2" xfId="46" xr:uid="{00000000-0005-0000-0000-00000C000000}"/>
    <cellStyle name="Normale 20" xfId="17" xr:uid="{00000000-0005-0000-0000-00000D000000}"/>
    <cellStyle name="Normale 21" xfId="4" xr:uid="{00000000-0005-0000-0000-00000E000000}"/>
    <cellStyle name="Normale 22" xfId="18" xr:uid="{00000000-0005-0000-0000-00000F000000}"/>
    <cellStyle name="Normale 25" xfId="19" xr:uid="{00000000-0005-0000-0000-000010000000}"/>
    <cellStyle name="Normale 26" xfId="20" xr:uid="{00000000-0005-0000-0000-000011000000}"/>
    <cellStyle name="Normale 27" xfId="21" xr:uid="{00000000-0005-0000-0000-000012000000}"/>
    <cellStyle name="Normale 28" xfId="22" xr:uid="{00000000-0005-0000-0000-000013000000}"/>
    <cellStyle name="Normale 29" xfId="23" xr:uid="{00000000-0005-0000-0000-000014000000}"/>
    <cellStyle name="Normale 3" xfId="3" xr:uid="{00000000-0005-0000-0000-000015000000}"/>
    <cellStyle name="Normale 30" xfId="24" xr:uid="{00000000-0005-0000-0000-000016000000}"/>
    <cellStyle name="Normale 31" xfId="25" xr:uid="{00000000-0005-0000-0000-000017000000}"/>
    <cellStyle name="Normale 32" xfId="26" xr:uid="{00000000-0005-0000-0000-000018000000}"/>
    <cellStyle name="Normale 33" xfId="27" xr:uid="{00000000-0005-0000-0000-000019000000}"/>
    <cellStyle name="Normale 34" xfId="28" xr:uid="{00000000-0005-0000-0000-00001A000000}"/>
    <cellStyle name="Normale 35" xfId="29" xr:uid="{00000000-0005-0000-0000-00001B000000}"/>
    <cellStyle name="Normale 36" xfId="30" xr:uid="{00000000-0005-0000-0000-00001C000000}"/>
    <cellStyle name="Normale 37" xfId="31" xr:uid="{00000000-0005-0000-0000-00001D000000}"/>
    <cellStyle name="Normale 38" xfId="32" xr:uid="{00000000-0005-0000-0000-00001E000000}"/>
    <cellStyle name="Normale 39" xfId="33" xr:uid="{00000000-0005-0000-0000-00001F000000}"/>
    <cellStyle name="Normale 40" xfId="34" xr:uid="{00000000-0005-0000-0000-000020000000}"/>
    <cellStyle name="Normale 41" xfId="35" xr:uid="{00000000-0005-0000-0000-000021000000}"/>
    <cellStyle name="Normale 42" xfId="36" xr:uid="{00000000-0005-0000-0000-000022000000}"/>
    <cellStyle name="Normale 44" xfId="37" xr:uid="{00000000-0005-0000-0000-000023000000}"/>
    <cellStyle name="Normale 45" xfId="38" xr:uid="{00000000-0005-0000-0000-000024000000}"/>
    <cellStyle name="Normale 46" xfId="39" xr:uid="{00000000-0005-0000-0000-000025000000}"/>
    <cellStyle name="Normale 47" xfId="40" xr:uid="{00000000-0005-0000-0000-000026000000}"/>
    <cellStyle name="Normale 48" xfId="41" xr:uid="{00000000-0005-0000-0000-000027000000}"/>
    <cellStyle name="Normale 49" xfId="42" xr:uid="{00000000-0005-0000-0000-000028000000}"/>
    <cellStyle name="Normale 5" xfId="6" xr:uid="{00000000-0005-0000-0000-000029000000}"/>
    <cellStyle name="Normale 51" xfId="44" xr:uid="{00000000-0005-0000-0000-00002A000000}"/>
    <cellStyle name="Normale 52" xfId="45" xr:uid="{00000000-0005-0000-0000-00002B000000}"/>
    <cellStyle name="Normale 54" xfId="43" xr:uid="{00000000-0005-0000-0000-00002C000000}"/>
    <cellStyle name="Normale 7" xfId="7" xr:uid="{00000000-0005-0000-0000-00002D000000}"/>
    <cellStyle name="Normale 8" xfId="9" xr:uid="{00000000-0005-0000-0000-00002E000000}"/>
    <cellStyle name="Normale 9" xfId="10" xr:uid="{00000000-0005-0000-0000-00002F000000}"/>
    <cellStyle name="Percentuale" xfId="48" builtinId="5"/>
    <cellStyle name="Valuta" xfId="47" builtinId="4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_-&quot;€&quot;\ * #,##0.00_-;\-&quot;€&quot;\ * #,##0.00_-;_-&quot;€&quot;\ 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_-&quot;€&quot;\ * #,##0.00_-;\-&quot;€&quot;\ * #,##0.00_-;_-&quot;€&quot;\ 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 val="0"/>
        <strike val="0"/>
        <outline val="0"/>
        <shadow val="0"/>
        <u val="none"/>
        <vertAlign val="baseline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_-&quot;€&quot;\ * #,##0.00_-;\-&quot;€&quot;\ * #,##0.00_-;_-&quot;€&quot;\ * &quot;-&quot;??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1"/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1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1" hidden="1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1"/>
    </dxf>
  </dxfs>
  <tableStyles count="0" defaultTableStyle="TableStyleMedium2" defaultPivotStyle="PivotStyleLight16"/>
  <colors>
    <mruColors>
      <color rgb="FFFFFFFF"/>
      <color rgb="FF235F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$I$4" lockText="1" noThreeD="1"/>
</file>

<file path=xl/ctrlProps/ctrlProp2.xml><?xml version="1.0" encoding="utf-8"?>
<formControlPr xmlns="http://schemas.microsoft.com/office/spreadsheetml/2009/9/main" objectType="CheckBox" fmlaLink="$I$5" lockText="1" noThreeD="1"/>
</file>

<file path=xl/ctrlProps/ctrlProp3.xml><?xml version="1.0" encoding="utf-8"?>
<formControlPr xmlns="http://schemas.microsoft.com/office/spreadsheetml/2009/9/main" objectType="CheckBox" fmlaLink="$I$6" lockText="1" noThreeD="1"/>
</file>

<file path=xl/ctrlProps/ctrlProp4.xml><?xml version="1.0" encoding="utf-8"?>
<formControlPr xmlns="http://schemas.microsoft.com/office/spreadsheetml/2009/9/main" objectType="CheckBox" fmlaLink="$I$8" lockText="1" noThreeD="1"/>
</file>

<file path=xl/ctrlProps/ctrlProp5.xml><?xml version="1.0" encoding="utf-8"?>
<formControlPr xmlns="http://schemas.microsoft.com/office/spreadsheetml/2009/9/main" objectType="CheckBox" fmlaLink="$I$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581025</xdr:colOff>
          <xdr:row>3</xdr:row>
          <xdr:rowOff>57150</xdr:rowOff>
        </xdr:from>
        <xdr:to>
          <xdr:col>5</xdr:col>
          <xdr:colOff>942975</xdr:colOff>
          <xdr:row>3</xdr:row>
          <xdr:rowOff>323850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581025</xdr:colOff>
          <xdr:row>4</xdr:row>
          <xdr:rowOff>57150</xdr:rowOff>
        </xdr:from>
        <xdr:to>
          <xdr:col>5</xdr:col>
          <xdr:colOff>942975</xdr:colOff>
          <xdr:row>4</xdr:row>
          <xdr:rowOff>323850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581025</xdr:colOff>
          <xdr:row>5</xdr:row>
          <xdr:rowOff>57150</xdr:rowOff>
        </xdr:from>
        <xdr:to>
          <xdr:col>5</xdr:col>
          <xdr:colOff>942975</xdr:colOff>
          <xdr:row>5</xdr:row>
          <xdr:rowOff>333375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581025</xdr:colOff>
          <xdr:row>7</xdr:row>
          <xdr:rowOff>57150</xdr:rowOff>
        </xdr:from>
        <xdr:to>
          <xdr:col>5</xdr:col>
          <xdr:colOff>942975</xdr:colOff>
          <xdr:row>7</xdr:row>
          <xdr:rowOff>333375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581025</xdr:colOff>
          <xdr:row>6</xdr:row>
          <xdr:rowOff>57150</xdr:rowOff>
        </xdr:from>
        <xdr:to>
          <xdr:col>5</xdr:col>
          <xdr:colOff>942975</xdr:colOff>
          <xdr:row>6</xdr:row>
          <xdr:rowOff>333375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a1" displayName="Tabella1" ref="B10:G68" totalsRowShown="0" headerRowDxfId="16" dataDxfId="14" totalsRowDxfId="12" headerRowBorderDxfId="15" tableBorderDxfId="13" totalsRowBorderDxfId="11">
  <tableColumns count="6">
    <tableColumn id="1" xr3:uid="{00000000-0010-0000-0000-000001000000}" name="&quot;SI&quot; PER I LOTTI PER I QUALI SI PARTECIPA" dataDxfId="10" totalsRowDxfId="9"/>
    <tableColumn id="11" xr3:uid="{76720369-0109-43D9-BC1E-5BA3574DF225}" name="LOTTO" dataDxfId="8" totalsRowDxfId="7"/>
    <tableColumn id="2" xr3:uid="{00000000-0010-0000-0000-000002000000}" name="CIG" dataDxfId="6"/>
    <tableColumn id="4" xr3:uid="{00000000-0010-0000-0000-000004000000}" name="IMPORTO COMPLESSIVO DEL LOTTO" dataDxfId="5" totalsRowDxfId="4" dataCellStyle="Valuta"/>
    <tableColumn id="5" xr3:uid="{00000000-0010-0000-0000-000005000000}" name="GARANZIA" dataDxfId="3" totalsRowDxfId="2">
      <calculatedColumnFormula>(Tabella1[[#This Row],[IMPORTO COMPLESSIVO DEL LOTTO]])*2%</calculatedColumnFormula>
    </tableColumn>
    <tableColumn id="3" xr3:uid="{00000000-0010-0000-0000-000003000000}" name="GARANZIA RIDOTTA" dataDxfId="1" totalsRowDxfId="0">
      <calculatedColumnFormula>IF(SUM($O$5:$O$8)&gt;0,Tabella1[[#This Row],[GARANZIA]]*(1-$O$5)*(1-$O$6)*(1-$O$8),0)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S68"/>
  <sheetViews>
    <sheetView showGridLines="0" tabSelected="1" topLeftCell="A37" zoomScaleNormal="100" zoomScaleSheetLayoutView="115" zoomScalePageLayoutView="70" workbookViewId="0">
      <selection activeCell="E70" sqref="E70"/>
    </sheetView>
  </sheetViews>
  <sheetFormatPr defaultColWidth="9.140625" defaultRowHeight="15" x14ac:dyDescent="0.25"/>
  <cols>
    <col min="1" max="1" width="3.140625" style="16" customWidth="1"/>
    <col min="2" max="2" width="16.42578125" style="16" bestFit="1" customWidth="1"/>
    <col min="3" max="3" width="15.7109375" style="16" customWidth="1"/>
    <col min="4" max="6" width="20.7109375" style="16" customWidth="1"/>
    <col min="7" max="7" width="23.85546875" style="16" customWidth="1"/>
    <col min="8" max="8" width="1.42578125" style="16" customWidth="1"/>
    <col min="9" max="9" width="19.5703125" style="16" hidden="1" customWidth="1"/>
    <col min="10" max="15" width="9.140625" style="16" hidden="1" customWidth="1"/>
    <col min="16" max="16" width="23.42578125" style="16" customWidth="1"/>
    <col min="17" max="16384" width="9.140625" style="16"/>
  </cols>
  <sheetData>
    <row r="1" spans="1:19" s="5" customFormat="1" ht="107.25" customHeight="1" thickBot="1" x14ac:dyDescent="0.3">
      <c r="B1" s="43" t="s">
        <v>25</v>
      </c>
      <c r="C1" s="44"/>
      <c r="D1" s="44"/>
      <c r="E1" s="44"/>
      <c r="F1" s="44"/>
      <c r="G1" s="45"/>
    </row>
    <row r="2" spans="1:19" s="8" customFormat="1" ht="18.75" customHeight="1" thickBot="1" x14ac:dyDescent="0.3">
      <c r="A2" s="6"/>
      <c r="B2" s="6"/>
      <c r="C2" s="6"/>
      <c r="D2" s="7"/>
      <c r="E2" s="7"/>
      <c r="F2" s="7"/>
      <c r="G2" s="7"/>
      <c r="H2" s="6"/>
    </row>
    <row r="3" spans="1:19" s="8" customFormat="1" ht="21" x14ac:dyDescent="0.25">
      <c r="C3" s="46" t="s">
        <v>20</v>
      </c>
      <c r="D3" s="47"/>
      <c r="E3" s="47"/>
      <c r="F3" s="48"/>
      <c r="G3" s="7"/>
    </row>
    <row r="4" spans="1:19" s="8" customFormat="1" ht="34.5" customHeight="1" x14ac:dyDescent="0.25">
      <c r="C4" s="49" t="s">
        <v>13</v>
      </c>
      <c r="D4" s="50"/>
      <c r="E4" s="50"/>
      <c r="F4" s="17"/>
      <c r="G4" s="7"/>
      <c r="I4" s="9" t="b">
        <v>0</v>
      </c>
      <c r="L4" s="5">
        <f t="shared" ref="L4:L5" si="0">IF(I4=TRUE,1,0)</f>
        <v>0</v>
      </c>
      <c r="M4" s="10">
        <v>0.3</v>
      </c>
      <c r="N4" s="5">
        <f>L4*M4</f>
        <v>0</v>
      </c>
      <c r="O4" s="5"/>
    </row>
    <row r="5" spans="1:19" s="8" customFormat="1" ht="34.5" customHeight="1" x14ac:dyDescent="0.25">
      <c r="C5" s="49" t="s">
        <v>14</v>
      </c>
      <c r="D5" s="50"/>
      <c r="E5" s="50"/>
      <c r="F5" s="17"/>
      <c r="G5" s="7"/>
      <c r="I5" s="9" t="b">
        <v>0</v>
      </c>
      <c r="L5" s="5">
        <f t="shared" si="0"/>
        <v>0</v>
      </c>
      <c r="M5" s="10">
        <v>0.5</v>
      </c>
      <c r="N5" s="5">
        <f t="shared" ref="N5:N8" si="1">L5*M5</f>
        <v>0</v>
      </c>
      <c r="O5" s="5">
        <f>MAX(N4:N5)</f>
        <v>0</v>
      </c>
      <c r="P5" s="10"/>
      <c r="Q5" s="10"/>
      <c r="R5" s="10"/>
      <c r="S5" s="10"/>
    </row>
    <row r="6" spans="1:19" s="8" customFormat="1" ht="34.5" customHeight="1" x14ac:dyDescent="0.25">
      <c r="C6" s="49" t="s">
        <v>21</v>
      </c>
      <c r="D6" s="50"/>
      <c r="E6" s="50"/>
      <c r="F6" s="17"/>
      <c r="G6" s="7"/>
      <c r="I6" s="9" t="b">
        <v>0</v>
      </c>
      <c r="L6" s="5">
        <f>IF(I6=TRUE,1,0)</f>
        <v>0</v>
      </c>
      <c r="M6" s="10">
        <v>0.1</v>
      </c>
      <c r="N6" s="5">
        <f>L6*M6</f>
        <v>0</v>
      </c>
      <c r="O6" s="8">
        <f>N6</f>
        <v>0</v>
      </c>
      <c r="P6" s="5"/>
      <c r="Q6" s="5"/>
      <c r="R6" s="5"/>
      <c r="S6" s="5"/>
    </row>
    <row r="7" spans="1:19" s="8" customFormat="1" ht="34.5" customHeight="1" x14ac:dyDescent="0.25">
      <c r="C7" s="49" t="s">
        <v>22</v>
      </c>
      <c r="D7" s="50"/>
      <c r="E7" s="50"/>
      <c r="F7" s="17"/>
      <c r="G7" s="7"/>
      <c r="I7" s="9" t="b">
        <v>0</v>
      </c>
      <c r="L7" s="5">
        <f t="shared" ref="L7" si="2">IF(I7=TRUE,1,0)</f>
        <v>0</v>
      </c>
      <c r="M7" s="10">
        <v>0.2</v>
      </c>
      <c r="N7" s="5">
        <f t="shared" ref="N7" si="3">L7*M7</f>
        <v>0</v>
      </c>
      <c r="P7" s="5"/>
      <c r="Q7" s="5"/>
      <c r="R7" s="5"/>
      <c r="S7" s="5"/>
    </row>
    <row r="8" spans="1:19" s="8" customFormat="1" ht="34.5" customHeight="1" thickBot="1" x14ac:dyDescent="0.3">
      <c r="C8" s="41" t="s">
        <v>15</v>
      </c>
      <c r="D8" s="42"/>
      <c r="E8" s="42"/>
      <c r="F8" s="18"/>
      <c r="G8" s="7"/>
      <c r="I8" s="9" t="b">
        <v>0</v>
      </c>
      <c r="L8" s="5">
        <f>IF(I8=TRUE,1,0)</f>
        <v>0</v>
      </c>
      <c r="M8" s="10">
        <v>0.2</v>
      </c>
      <c r="N8" s="5">
        <f t="shared" si="1"/>
        <v>0</v>
      </c>
      <c r="O8" s="5">
        <f>MAX(N7:N8)</f>
        <v>0</v>
      </c>
      <c r="P8" s="5"/>
      <c r="R8" s="5"/>
    </row>
    <row r="9" spans="1:19" s="5" customFormat="1" x14ac:dyDescent="0.25"/>
    <row r="10" spans="1:19" s="12" customFormat="1" ht="68.25" customHeight="1" x14ac:dyDescent="0.25">
      <c r="A10" s="11" t="s">
        <v>19</v>
      </c>
      <c r="B10" s="26" t="s">
        <v>19</v>
      </c>
      <c r="C10" s="26" t="s">
        <v>16</v>
      </c>
      <c r="D10" s="26" t="s">
        <v>0</v>
      </c>
      <c r="E10" s="26" t="s">
        <v>24</v>
      </c>
      <c r="F10" s="27" t="s">
        <v>18</v>
      </c>
      <c r="G10" s="26" t="s">
        <v>17</v>
      </c>
      <c r="H10" s="28"/>
      <c r="I10" s="29"/>
      <c r="J10" s="29"/>
      <c r="K10" s="29"/>
      <c r="L10" s="29"/>
      <c r="M10" s="29"/>
      <c r="N10" s="29"/>
      <c r="O10" s="29"/>
      <c r="P10" s="19" t="s">
        <v>23</v>
      </c>
    </row>
    <row r="11" spans="1:19" s="12" customFormat="1" ht="15.75" x14ac:dyDescent="0.25">
      <c r="A11" s="13"/>
      <c r="B11" s="30"/>
      <c r="C11" s="20">
        <v>1</v>
      </c>
      <c r="D11" s="20" t="s">
        <v>28</v>
      </c>
      <c r="E11" s="39">
        <v>20500</v>
      </c>
      <c r="F11" s="22">
        <f>(Tabella1[[#This Row],[IMPORTO COMPLESSIVO DEL LOTTO]])*2%</f>
        <v>410</v>
      </c>
      <c r="G11" s="31">
        <f>IF(SUM($O$5:$O$8)&gt;0,Tabella1[[#This Row],[GARANZIA]]*(1-$O$5)*(1-$O$6)*(1-$O$8),0)</f>
        <v>0</v>
      </c>
      <c r="H11" s="32"/>
      <c r="I11" s="29"/>
      <c r="J11" s="29"/>
      <c r="K11" s="29"/>
      <c r="L11" s="29"/>
      <c r="M11" s="29"/>
      <c r="N11" s="29"/>
      <c r="O11" s="29"/>
      <c r="P11" s="23">
        <v>0</v>
      </c>
    </row>
    <row r="12" spans="1:19" s="12" customFormat="1" ht="15.75" x14ac:dyDescent="0.25">
      <c r="A12" s="13"/>
      <c r="B12" s="30"/>
      <c r="C12" s="20">
        <v>2</v>
      </c>
      <c r="D12" s="20" t="s">
        <v>29</v>
      </c>
      <c r="E12" s="39">
        <v>9566.6666666666679</v>
      </c>
      <c r="F12" s="22">
        <f>(Tabella1[[#This Row],[IMPORTO COMPLESSIVO DEL LOTTO]])*2%</f>
        <v>191.33333333333337</v>
      </c>
      <c r="G12" s="31">
        <f>IF(SUM($O$5:$O$8)&gt;0,Tabella1[[#This Row],[GARANZIA]]*(1-$O$5)*(1-$O$6)*(1-$O$8),0)</f>
        <v>0</v>
      </c>
      <c r="H12" s="32"/>
      <c r="I12" s="29"/>
      <c r="J12" s="29"/>
      <c r="K12" s="29"/>
      <c r="L12" s="29"/>
      <c r="M12" s="29"/>
      <c r="N12" s="29"/>
      <c r="O12" s="29"/>
      <c r="P12" s="23">
        <v>0</v>
      </c>
    </row>
    <row r="13" spans="1:19" s="12" customFormat="1" ht="15.75" x14ac:dyDescent="0.25">
      <c r="A13" s="13"/>
      <c r="B13" s="30"/>
      <c r="C13" s="20">
        <v>3</v>
      </c>
      <c r="D13" s="20" t="s">
        <v>30</v>
      </c>
      <c r="E13" s="39">
        <v>41000</v>
      </c>
      <c r="F13" s="22">
        <f>(Tabella1[[#This Row],[IMPORTO COMPLESSIVO DEL LOTTO]])*2%</f>
        <v>820</v>
      </c>
      <c r="G13" s="31">
        <f>IF(SUM($O$5:$O$8)&gt;0,Tabella1[[#This Row],[GARANZIA]]*(1-$O$5)*(1-$O$6)*(1-$O$8),0)</f>
        <v>0</v>
      </c>
      <c r="H13" s="32"/>
      <c r="I13" s="29"/>
      <c r="J13" s="29"/>
      <c r="K13" s="29"/>
      <c r="L13" s="29"/>
      <c r="M13" s="29"/>
      <c r="N13" s="29"/>
      <c r="O13" s="29"/>
      <c r="P13" s="23">
        <v>0</v>
      </c>
    </row>
    <row r="14" spans="1:19" s="12" customFormat="1" ht="15.75" x14ac:dyDescent="0.25">
      <c r="A14" s="13"/>
      <c r="B14" s="30"/>
      <c r="C14" s="20">
        <v>4</v>
      </c>
      <c r="D14" s="20" t="s">
        <v>31</v>
      </c>
      <c r="E14" s="39">
        <v>16400</v>
      </c>
      <c r="F14" s="22">
        <f>(Tabella1[[#This Row],[IMPORTO COMPLESSIVO DEL LOTTO]])*2%</f>
        <v>328</v>
      </c>
      <c r="G14" s="31">
        <f>IF(SUM($O$5:$O$8)&gt;0,Tabella1[[#This Row],[GARANZIA]]*(1-$O$5)*(1-$O$6)*(1-$O$8),0)</f>
        <v>0</v>
      </c>
      <c r="H14" s="32"/>
      <c r="I14" s="29"/>
      <c r="J14" s="29"/>
      <c r="K14" s="29"/>
      <c r="L14" s="29"/>
      <c r="M14" s="29"/>
      <c r="N14" s="29"/>
      <c r="O14" s="29"/>
      <c r="P14" s="23">
        <v>0</v>
      </c>
    </row>
    <row r="15" spans="1:19" s="12" customFormat="1" ht="15.75" x14ac:dyDescent="0.25">
      <c r="A15" s="13"/>
      <c r="B15" s="30"/>
      <c r="C15" s="20">
        <v>5</v>
      </c>
      <c r="D15" s="20" t="s">
        <v>32</v>
      </c>
      <c r="E15" s="39">
        <v>5466.666666666667</v>
      </c>
      <c r="F15" s="22">
        <f>(Tabella1[[#This Row],[IMPORTO COMPLESSIVO DEL LOTTO]])*2%</f>
        <v>109.33333333333334</v>
      </c>
      <c r="G15" s="31">
        <f>IF(SUM($O$5:$O$8)&gt;0,Tabella1[[#This Row],[GARANZIA]]*(1-$O$5)*(1-$O$6)*(1-$O$8),0)</f>
        <v>0</v>
      </c>
      <c r="H15" s="32"/>
      <c r="I15" s="29"/>
      <c r="J15" s="29"/>
      <c r="K15" s="29"/>
      <c r="L15" s="29"/>
      <c r="M15" s="29"/>
      <c r="N15" s="29"/>
      <c r="O15" s="29"/>
      <c r="P15" s="23">
        <v>0</v>
      </c>
    </row>
    <row r="16" spans="1:19" s="12" customFormat="1" ht="15.75" x14ac:dyDescent="0.25">
      <c r="A16" s="13"/>
      <c r="B16" s="30"/>
      <c r="C16" s="20">
        <v>6</v>
      </c>
      <c r="D16" s="20" t="s">
        <v>33</v>
      </c>
      <c r="E16" s="39">
        <v>34166.666666666672</v>
      </c>
      <c r="F16" s="22">
        <f>(Tabella1[[#This Row],[IMPORTO COMPLESSIVO DEL LOTTO]])*2%</f>
        <v>683.33333333333348</v>
      </c>
      <c r="G16" s="31">
        <f>IF(SUM($O$5:$O$8)&gt;0,Tabella1[[#This Row],[GARANZIA]]*(1-$O$5)*(1-$O$6)*(1-$O$8),0)</f>
        <v>0</v>
      </c>
      <c r="H16" s="32"/>
      <c r="I16" s="29"/>
      <c r="J16" s="29"/>
      <c r="K16" s="29"/>
      <c r="L16" s="29"/>
      <c r="M16" s="29"/>
      <c r="N16" s="29"/>
      <c r="O16" s="29"/>
      <c r="P16" s="23">
        <v>0</v>
      </c>
    </row>
    <row r="17" spans="1:16" s="15" customFormat="1" ht="15.75" x14ac:dyDescent="0.25">
      <c r="A17" s="14"/>
      <c r="B17" s="30"/>
      <c r="C17" s="20">
        <v>7</v>
      </c>
      <c r="D17" s="20" t="s">
        <v>34</v>
      </c>
      <c r="E17" s="39">
        <v>88833.333333333328</v>
      </c>
      <c r="F17" s="22">
        <f>(Tabella1[[#This Row],[IMPORTO COMPLESSIVO DEL LOTTO]])*2%</f>
        <v>1776.6666666666665</v>
      </c>
      <c r="G17" s="31">
        <f>IF(SUM($O$5:$O$8)&gt;0,Tabella1[[#This Row],[GARANZIA]]*(1-$O$5)*(1-$O$6)*(1-$O$8),0)</f>
        <v>0</v>
      </c>
      <c r="H17" s="33"/>
      <c r="I17" s="34"/>
      <c r="J17" s="34"/>
      <c r="K17" s="34"/>
      <c r="L17" s="34"/>
      <c r="M17" s="34"/>
      <c r="N17" s="34"/>
      <c r="O17" s="34"/>
      <c r="P17" s="23">
        <v>0</v>
      </c>
    </row>
    <row r="18" spans="1:16" s="15" customFormat="1" ht="15.75" x14ac:dyDescent="0.25">
      <c r="B18" s="30"/>
      <c r="C18" s="20">
        <v>8</v>
      </c>
      <c r="D18" s="20" t="s">
        <v>35</v>
      </c>
      <c r="E18" s="39">
        <v>123000</v>
      </c>
      <c r="F18" s="22">
        <f>(Tabella1[[#This Row],[IMPORTO COMPLESSIVO DEL LOTTO]])*2%</f>
        <v>2460</v>
      </c>
      <c r="G18" s="31">
        <f>IF(SUM($O$5:$O$8)&gt;0,Tabella1[[#This Row],[GARANZIA]]*(1-$O$5)*(1-$O$6)*(1-$O$8),0)</f>
        <v>0</v>
      </c>
      <c r="H18" s="34"/>
      <c r="I18" s="34"/>
      <c r="J18" s="34"/>
      <c r="K18" s="34"/>
      <c r="L18" s="34"/>
      <c r="M18" s="34"/>
      <c r="N18" s="34"/>
      <c r="O18" s="34"/>
      <c r="P18" s="23">
        <v>0</v>
      </c>
    </row>
    <row r="19" spans="1:16" s="15" customFormat="1" ht="15.75" x14ac:dyDescent="0.25">
      <c r="B19" s="30"/>
      <c r="C19" s="20">
        <v>9</v>
      </c>
      <c r="D19" s="20" t="s">
        <v>36</v>
      </c>
      <c r="E19" s="39">
        <v>57400</v>
      </c>
      <c r="F19" s="22">
        <f>(Tabella1[[#This Row],[IMPORTO COMPLESSIVO DEL LOTTO]])*2%</f>
        <v>1148</v>
      </c>
      <c r="G19" s="31">
        <f>IF(SUM($O$5:$O$8)&gt;0,Tabella1[[#This Row],[GARANZIA]]*(1-$O$5)*(1-$O$6)*(1-$O$8),0)</f>
        <v>0</v>
      </c>
      <c r="H19" s="34"/>
      <c r="I19" s="34"/>
      <c r="J19" s="34"/>
      <c r="K19" s="34"/>
      <c r="L19" s="34"/>
      <c r="M19" s="34"/>
      <c r="N19" s="34"/>
      <c r="O19" s="34"/>
      <c r="P19" s="23">
        <v>0</v>
      </c>
    </row>
    <row r="20" spans="1:16" s="15" customFormat="1" ht="15.75" x14ac:dyDescent="0.25">
      <c r="B20" s="30"/>
      <c r="C20" s="20">
        <v>10</v>
      </c>
      <c r="D20" s="20" t="s">
        <v>37</v>
      </c>
      <c r="E20" s="39">
        <v>150333.33333333331</v>
      </c>
      <c r="F20" s="22">
        <f>(Tabella1[[#This Row],[IMPORTO COMPLESSIVO DEL LOTTO]])*2%</f>
        <v>3006.6666666666665</v>
      </c>
      <c r="G20" s="31">
        <f>IF(SUM($O$5:$O$8)&gt;0,Tabella1[[#This Row],[GARANZIA]]*(1-$O$5)*(1-$O$6)*(1-$O$8),0)</f>
        <v>0</v>
      </c>
      <c r="H20" s="34"/>
      <c r="I20" s="34"/>
      <c r="J20" s="34"/>
      <c r="K20" s="34"/>
      <c r="L20" s="34"/>
      <c r="M20" s="34"/>
      <c r="N20" s="34"/>
      <c r="O20" s="34"/>
      <c r="P20" s="23">
        <v>18</v>
      </c>
    </row>
    <row r="21" spans="1:16" s="15" customFormat="1" ht="15.75" x14ac:dyDescent="0.25">
      <c r="B21" s="30"/>
      <c r="C21" s="20">
        <v>11</v>
      </c>
      <c r="D21" s="20" t="s">
        <v>38</v>
      </c>
      <c r="E21" s="39">
        <v>205000</v>
      </c>
      <c r="F21" s="22">
        <f>(Tabella1[[#This Row],[IMPORTO COMPLESSIVO DEL LOTTO]])*2%</f>
        <v>4100</v>
      </c>
      <c r="G21" s="31">
        <f>IF(SUM($O$5:$O$8)&gt;0,Tabella1[[#This Row],[GARANZIA]]*(1-$O$5)*(1-$O$6)*(1-$O$8),0)</f>
        <v>0</v>
      </c>
      <c r="H21" s="34"/>
      <c r="I21" s="34"/>
      <c r="J21" s="34"/>
      <c r="K21" s="34"/>
      <c r="L21" s="34"/>
      <c r="M21" s="34"/>
      <c r="N21" s="34"/>
      <c r="O21" s="34"/>
      <c r="P21" s="23">
        <v>18</v>
      </c>
    </row>
    <row r="22" spans="1:16" ht="15.75" x14ac:dyDescent="0.25">
      <c r="B22" s="24"/>
      <c r="C22" s="24">
        <v>12</v>
      </c>
      <c r="D22" s="20" t="s">
        <v>39</v>
      </c>
      <c r="E22" s="39">
        <v>77900</v>
      </c>
      <c r="F22" s="22">
        <f>(Tabella1[[#This Row],[IMPORTO COMPLESSIVO DEL LOTTO]])*2%</f>
        <v>1558</v>
      </c>
      <c r="G22" s="31">
        <f>IF(SUM($O$5:$O$8)&gt;0,Tabella1[[#This Row],[GARANZIA]]*(1-$O$5)*(1-$O$6)*(1-$O$8),0)</f>
        <v>0</v>
      </c>
      <c r="H22" s="35"/>
      <c r="I22" s="35"/>
      <c r="J22" s="35"/>
      <c r="K22" s="35"/>
      <c r="L22" s="35"/>
      <c r="M22" s="35"/>
      <c r="N22" s="35"/>
      <c r="O22" s="35"/>
      <c r="P22" s="23">
        <v>0</v>
      </c>
    </row>
    <row r="23" spans="1:16" ht="15.75" x14ac:dyDescent="0.25">
      <c r="B23" s="24"/>
      <c r="C23" s="20">
        <v>13</v>
      </c>
      <c r="D23" s="20" t="s">
        <v>40</v>
      </c>
      <c r="E23" s="39">
        <v>109333.33333333333</v>
      </c>
      <c r="F23" s="22">
        <f>(Tabella1[[#This Row],[IMPORTO COMPLESSIVO DEL LOTTO]])*2%</f>
        <v>2186.6666666666665</v>
      </c>
      <c r="G23" s="31">
        <f>IF(SUM($O$5:$O$8)&gt;0,Tabella1[[#This Row],[GARANZIA]]*(1-$O$5)*(1-$O$6)*(1-$O$8),0)</f>
        <v>0</v>
      </c>
      <c r="H23" s="35"/>
      <c r="I23" s="35"/>
      <c r="J23" s="35"/>
      <c r="K23" s="35"/>
      <c r="L23" s="35"/>
      <c r="M23" s="35"/>
      <c r="N23" s="35"/>
      <c r="O23" s="35"/>
      <c r="P23" s="23">
        <v>0</v>
      </c>
    </row>
    <row r="24" spans="1:16" ht="15.75" x14ac:dyDescent="0.25">
      <c r="B24" s="25"/>
      <c r="C24" s="20">
        <v>14</v>
      </c>
      <c r="D24" s="20" t="s">
        <v>41</v>
      </c>
      <c r="E24" s="39">
        <v>116166.66666666667</v>
      </c>
      <c r="F24" s="22">
        <f>(Tabella1[[#This Row],[IMPORTO COMPLESSIVO DEL LOTTO]])*2%</f>
        <v>2323.3333333333335</v>
      </c>
      <c r="G24" s="36">
        <f>IF(SUM($O$5:$O$8)&gt;0,Tabella1[[#This Row],[GARANZIA]]*(1-$O$5)*(1-$O$6)*(1-$O$8),0)</f>
        <v>0</v>
      </c>
      <c r="H24" s="35"/>
      <c r="I24" s="35"/>
      <c r="J24" s="35"/>
      <c r="K24" s="35"/>
      <c r="L24" s="35"/>
      <c r="M24" s="35"/>
      <c r="N24" s="35"/>
      <c r="O24" s="35"/>
      <c r="P24" s="23">
        <v>0</v>
      </c>
    </row>
    <row r="25" spans="1:16" ht="15.75" x14ac:dyDescent="0.25">
      <c r="B25" s="25"/>
      <c r="C25" s="24">
        <v>15</v>
      </c>
      <c r="D25" s="20" t="s">
        <v>42</v>
      </c>
      <c r="E25" s="39">
        <v>21866.666666666668</v>
      </c>
      <c r="F25" s="22">
        <f>(Tabella1[[#This Row],[IMPORTO COMPLESSIVO DEL LOTTO]])*2%</f>
        <v>437.33333333333337</v>
      </c>
      <c r="G25" s="36">
        <f>IF(SUM($O$5:$O$8)&gt;0,Tabella1[[#This Row],[GARANZIA]]*(1-$O$5)*(1-$O$6)*(1-$O$8),0)</f>
        <v>0</v>
      </c>
      <c r="H25" s="35"/>
      <c r="I25" s="35"/>
      <c r="J25" s="35"/>
      <c r="K25" s="35"/>
      <c r="L25" s="35"/>
      <c r="M25" s="35"/>
      <c r="N25" s="35"/>
      <c r="O25" s="35"/>
      <c r="P25" s="23">
        <v>0</v>
      </c>
    </row>
    <row r="26" spans="1:16" ht="15.75" x14ac:dyDescent="0.25">
      <c r="B26" s="25"/>
      <c r="C26" s="20">
        <v>16</v>
      </c>
      <c r="D26" s="20" t="s">
        <v>43</v>
      </c>
      <c r="E26" s="39">
        <v>34166.666666666672</v>
      </c>
      <c r="F26" s="22">
        <f>(Tabella1[[#This Row],[IMPORTO COMPLESSIVO DEL LOTTO]])*2%</f>
        <v>683.33333333333348</v>
      </c>
      <c r="G26" s="36">
        <f>IF(SUM($O$5:$O$8)&gt;0,Tabella1[[#This Row],[GARANZIA]]*(1-$O$5)*(1-$O$6)*(1-$O$8),0)</f>
        <v>0</v>
      </c>
      <c r="H26" s="35"/>
      <c r="I26" s="35"/>
      <c r="J26" s="35"/>
      <c r="K26" s="35"/>
      <c r="L26" s="35"/>
      <c r="M26" s="35"/>
      <c r="N26" s="35"/>
      <c r="O26" s="35"/>
      <c r="P26" s="23">
        <v>0</v>
      </c>
    </row>
    <row r="27" spans="1:16" ht="15.75" x14ac:dyDescent="0.25">
      <c r="B27" s="25"/>
      <c r="C27" s="20">
        <v>17</v>
      </c>
      <c r="D27" s="20" t="s">
        <v>44</v>
      </c>
      <c r="E27" s="39">
        <v>41000</v>
      </c>
      <c r="F27" s="22">
        <f>(Tabella1[[#This Row],[IMPORTO COMPLESSIVO DEL LOTTO]])*2%</f>
        <v>820</v>
      </c>
      <c r="G27" s="36">
        <f>IF(SUM($O$5:$O$8)&gt;0,Tabella1[[#This Row],[GARANZIA]]*(1-$O$5)*(1-$O$6)*(1-$O$8),0)</f>
        <v>0</v>
      </c>
      <c r="H27" s="35"/>
      <c r="I27" s="35"/>
      <c r="J27" s="35"/>
      <c r="K27" s="35"/>
      <c r="L27" s="35"/>
      <c r="M27" s="35"/>
      <c r="N27" s="35"/>
      <c r="O27" s="35"/>
      <c r="P27" s="23">
        <v>0</v>
      </c>
    </row>
    <row r="28" spans="1:16" ht="15.75" x14ac:dyDescent="0.25">
      <c r="B28" s="25"/>
      <c r="C28" s="24">
        <v>18</v>
      </c>
      <c r="D28" s="20" t="s">
        <v>45</v>
      </c>
      <c r="E28" s="39">
        <v>102500</v>
      </c>
      <c r="F28" s="22">
        <f>(Tabella1[[#This Row],[IMPORTO COMPLESSIVO DEL LOTTO]])*2%</f>
        <v>2050</v>
      </c>
      <c r="G28" s="36">
        <f>IF(SUM($O$5:$O$8)&gt;0,Tabella1[[#This Row],[GARANZIA]]*(1-$O$5)*(1-$O$6)*(1-$O$8),0)</f>
        <v>0</v>
      </c>
      <c r="H28" s="35"/>
      <c r="I28" s="35"/>
      <c r="J28" s="35"/>
      <c r="K28" s="35"/>
      <c r="L28" s="35"/>
      <c r="M28" s="35"/>
      <c r="N28" s="35"/>
      <c r="O28" s="35"/>
      <c r="P28" s="23">
        <v>0</v>
      </c>
    </row>
    <row r="29" spans="1:16" ht="15.75" x14ac:dyDescent="0.25">
      <c r="B29" s="25"/>
      <c r="C29" s="20">
        <v>19</v>
      </c>
      <c r="D29" s="20" t="s">
        <v>46</v>
      </c>
      <c r="E29" s="39">
        <v>191333.33333333334</v>
      </c>
      <c r="F29" s="22">
        <f>(Tabella1[[#This Row],[IMPORTO COMPLESSIVO DEL LOTTO]])*2%</f>
        <v>3826.666666666667</v>
      </c>
      <c r="G29" s="36">
        <f>IF(SUM($O$5:$O$8)&gt;0,Tabella1[[#This Row],[GARANZIA]]*(1-$O$5)*(1-$O$6)*(1-$O$8),0)</f>
        <v>0</v>
      </c>
      <c r="H29" s="35"/>
      <c r="I29" s="35"/>
      <c r="J29" s="35"/>
      <c r="K29" s="35"/>
      <c r="L29" s="35"/>
      <c r="M29" s="35"/>
      <c r="N29" s="35"/>
      <c r="O29" s="35"/>
      <c r="P29" s="23">
        <v>18</v>
      </c>
    </row>
    <row r="30" spans="1:16" ht="15.75" x14ac:dyDescent="0.25">
      <c r="B30" s="25"/>
      <c r="C30" s="20">
        <v>20</v>
      </c>
      <c r="D30" s="20" t="s">
        <v>47</v>
      </c>
      <c r="E30" s="39">
        <v>82000</v>
      </c>
      <c r="F30" s="22">
        <f>(Tabella1[[#This Row],[IMPORTO COMPLESSIVO DEL LOTTO]])*2%</f>
        <v>1640</v>
      </c>
      <c r="G30" s="36">
        <f>IF(SUM($O$5:$O$8)&gt;0,Tabella1[[#This Row],[GARANZIA]]*(1-$O$5)*(1-$O$6)*(1-$O$8),0)</f>
        <v>0</v>
      </c>
      <c r="H30" s="35"/>
      <c r="I30" s="35"/>
      <c r="J30" s="35"/>
      <c r="K30" s="35"/>
      <c r="L30" s="35"/>
      <c r="M30" s="35"/>
      <c r="N30" s="35"/>
      <c r="O30" s="35"/>
      <c r="P30" s="23">
        <v>0</v>
      </c>
    </row>
    <row r="31" spans="1:16" ht="15.75" x14ac:dyDescent="0.25">
      <c r="B31" s="25"/>
      <c r="C31" s="24">
        <v>21</v>
      </c>
      <c r="D31" s="20" t="s">
        <v>48</v>
      </c>
      <c r="E31" s="39">
        <v>102500</v>
      </c>
      <c r="F31" s="22">
        <f>(Tabella1[[#This Row],[IMPORTO COMPLESSIVO DEL LOTTO]])*2%</f>
        <v>2050</v>
      </c>
      <c r="G31" s="36">
        <f>IF(SUM($O$5:$O$8)&gt;0,Tabella1[[#This Row],[GARANZIA]]*(1-$O$5)*(1-$O$6)*(1-$O$8),0)</f>
        <v>0</v>
      </c>
      <c r="H31" s="35"/>
      <c r="I31" s="35"/>
      <c r="J31" s="35"/>
      <c r="K31" s="35"/>
      <c r="L31" s="35"/>
      <c r="M31" s="35"/>
      <c r="N31" s="35"/>
      <c r="O31" s="35"/>
      <c r="P31" s="23">
        <v>0</v>
      </c>
    </row>
    <row r="32" spans="1:16" ht="15.75" x14ac:dyDescent="0.25">
      <c r="B32" s="25"/>
      <c r="C32" s="20">
        <v>22</v>
      </c>
      <c r="D32" s="20" t="s">
        <v>49</v>
      </c>
      <c r="E32" s="39">
        <v>2733.3333333333335</v>
      </c>
      <c r="F32" s="22">
        <f>(Tabella1[[#This Row],[IMPORTO COMPLESSIVO DEL LOTTO]])*2%</f>
        <v>54.666666666666671</v>
      </c>
      <c r="G32" s="36">
        <f>IF(SUM($O$5:$O$8)&gt;0,Tabella1[[#This Row],[GARANZIA]]*(1-$O$5)*(1-$O$6)*(1-$O$8),0)</f>
        <v>0</v>
      </c>
      <c r="H32" s="35"/>
      <c r="I32" s="35"/>
      <c r="J32" s="35"/>
      <c r="K32" s="35"/>
      <c r="L32" s="35"/>
      <c r="M32" s="35"/>
      <c r="N32" s="35"/>
      <c r="O32" s="35"/>
      <c r="P32" s="23">
        <v>0</v>
      </c>
    </row>
    <row r="33" spans="2:16" ht="15.75" x14ac:dyDescent="0.25">
      <c r="B33" s="25"/>
      <c r="C33" s="20">
        <v>23</v>
      </c>
      <c r="D33" s="20" t="s">
        <v>50</v>
      </c>
      <c r="E33" s="39">
        <v>1640000</v>
      </c>
      <c r="F33" s="22">
        <f>(Tabella1[[#This Row],[IMPORTO COMPLESSIVO DEL LOTTO]])*2%</f>
        <v>32800</v>
      </c>
      <c r="G33" s="36">
        <f>IF(SUM($O$5:$O$8)&gt;0,Tabella1[[#This Row],[GARANZIA]]*(1-$O$5)*(1-$O$6)*(1-$O$8),0)</f>
        <v>0</v>
      </c>
      <c r="H33" s="35"/>
      <c r="I33" s="35"/>
      <c r="J33" s="35"/>
      <c r="K33" s="35"/>
      <c r="L33" s="35"/>
      <c r="M33" s="35"/>
      <c r="N33" s="35"/>
      <c r="O33" s="35"/>
      <c r="P33" s="23">
        <v>165</v>
      </c>
    </row>
    <row r="34" spans="2:16" ht="15.75" x14ac:dyDescent="0.25">
      <c r="B34" s="25"/>
      <c r="C34" s="24">
        <v>24</v>
      </c>
      <c r="D34" s="20" t="s">
        <v>51</v>
      </c>
      <c r="E34" s="39">
        <v>136666.66666666669</v>
      </c>
      <c r="F34" s="22">
        <f>(Tabella1[[#This Row],[IMPORTO COMPLESSIVO DEL LOTTO]])*2%</f>
        <v>2733.3333333333339</v>
      </c>
      <c r="G34" s="36">
        <f>IF(SUM($O$5:$O$8)&gt;0,Tabella1[[#This Row],[GARANZIA]]*(1-$O$5)*(1-$O$6)*(1-$O$8),0)</f>
        <v>0</v>
      </c>
      <c r="H34" s="35"/>
      <c r="I34" s="35"/>
      <c r="J34" s="35"/>
      <c r="K34" s="35"/>
      <c r="L34" s="35"/>
      <c r="M34" s="35"/>
      <c r="N34" s="35"/>
      <c r="O34" s="35"/>
      <c r="P34" s="23">
        <v>18</v>
      </c>
    </row>
    <row r="35" spans="2:16" ht="15.75" x14ac:dyDescent="0.25">
      <c r="B35" s="25"/>
      <c r="C35" s="20">
        <v>25</v>
      </c>
      <c r="D35" s="20" t="s">
        <v>52</v>
      </c>
      <c r="E35" s="39">
        <v>717500</v>
      </c>
      <c r="F35" s="22">
        <f>(Tabella1[[#This Row],[IMPORTO COMPLESSIVO DEL LOTTO]])*2%</f>
        <v>14350</v>
      </c>
      <c r="G35" s="36">
        <f>IF(SUM($O$5:$O$8)&gt;0,Tabella1[[#This Row],[GARANZIA]]*(1-$O$5)*(1-$O$6)*(1-$O$8),0)</f>
        <v>0</v>
      </c>
      <c r="H35" s="35"/>
      <c r="I35" s="35"/>
      <c r="J35" s="35"/>
      <c r="K35" s="35"/>
      <c r="L35" s="35"/>
      <c r="M35" s="35"/>
      <c r="N35" s="35"/>
      <c r="O35" s="35"/>
      <c r="P35" s="23">
        <v>77</v>
      </c>
    </row>
    <row r="36" spans="2:16" ht="15.75" x14ac:dyDescent="0.25">
      <c r="B36" s="25"/>
      <c r="C36" s="20">
        <v>26</v>
      </c>
      <c r="D36" s="20" t="s">
        <v>53</v>
      </c>
      <c r="E36" s="39">
        <v>1622916.6666666667</v>
      </c>
      <c r="F36" s="22">
        <f>(Tabella1[[#This Row],[IMPORTO COMPLESSIVO DEL LOTTO]])*2%</f>
        <v>32458.333333333336</v>
      </c>
      <c r="G36" s="36">
        <f>IF(SUM($O$5:$O$8)&gt;0,Tabella1[[#This Row],[GARANZIA]]*(1-$O$5)*(1-$O$6)*(1-$O$8),0)</f>
        <v>0</v>
      </c>
      <c r="H36" s="35"/>
      <c r="I36" s="35"/>
      <c r="J36" s="35"/>
      <c r="K36" s="35"/>
      <c r="L36" s="35"/>
      <c r="M36" s="35"/>
      <c r="N36" s="35"/>
      <c r="O36" s="35"/>
      <c r="P36" s="23">
        <v>165</v>
      </c>
    </row>
    <row r="37" spans="2:16" ht="15.75" x14ac:dyDescent="0.25">
      <c r="B37" s="25"/>
      <c r="C37" s="24">
        <v>27</v>
      </c>
      <c r="D37" s="20" t="s">
        <v>54</v>
      </c>
      <c r="E37" s="39">
        <v>2050000</v>
      </c>
      <c r="F37" s="22">
        <f>(Tabella1[[#This Row],[IMPORTO COMPLESSIVO DEL LOTTO]])*2%</f>
        <v>41000</v>
      </c>
      <c r="G37" s="36">
        <f>IF(SUM($O$5:$O$8)&gt;0,Tabella1[[#This Row],[GARANZIA]]*(1-$O$5)*(1-$O$6)*(1-$O$8),0)</f>
        <v>0</v>
      </c>
      <c r="H37" s="35"/>
      <c r="I37" s="35"/>
      <c r="J37" s="35"/>
      <c r="K37" s="35"/>
      <c r="L37" s="35"/>
      <c r="M37" s="35"/>
      <c r="N37" s="35"/>
      <c r="O37" s="35"/>
      <c r="P37" s="23">
        <v>165</v>
      </c>
    </row>
    <row r="38" spans="2:16" ht="15.75" x14ac:dyDescent="0.25">
      <c r="B38" s="25"/>
      <c r="C38" s="20">
        <v>28</v>
      </c>
      <c r="D38" s="20" t="s">
        <v>55</v>
      </c>
      <c r="E38" s="39">
        <v>615000</v>
      </c>
      <c r="F38" s="22">
        <f>(Tabella1[[#This Row],[IMPORTO COMPLESSIVO DEL LOTTO]])*2%</f>
        <v>12300</v>
      </c>
      <c r="G38" s="36">
        <f>IF(SUM($O$5:$O$8)&gt;0,Tabella1[[#This Row],[GARANZIA]]*(1-$O$5)*(1-$O$6)*(1-$O$8),0)</f>
        <v>0</v>
      </c>
      <c r="H38" s="35"/>
      <c r="I38" s="35"/>
      <c r="J38" s="35"/>
      <c r="K38" s="35"/>
      <c r="L38" s="35"/>
      <c r="M38" s="35"/>
      <c r="N38" s="35"/>
      <c r="O38" s="35"/>
      <c r="P38" s="23">
        <v>77</v>
      </c>
    </row>
    <row r="39" spans="2:16" ht="15.75" x14ac:dyDescent="0.25">
      <c r="B39" s="25"/>
      <c r="C39" s="20">
        <v>29</v>
      </c>
      <c r="D39" s="20" t="s">
        <v>56</v>
      </c>
      <c r="E39" s="39">
        <v>1968000</v>
      </c>
      <c r="F39" s="22">
        <f>(Tabella1[[#This Row],[IMPORTO COMPLESSIVO DEL LOTTO]])*2%</f>
        <v>39360</v>
      </c>
      <c r="G39" s="36">
        <f>IF(SUM($O$5:$O$8)&gt;0,Tabella1[[#This Row],[GARANZIA]]*(1-$O$5)*(1-$O$6)*(1-$O$8),0)</f>
        <v>0</v>
      </c>
      <c r="H39" s="35"/>
      <c r="I39" s="35"/>
      <c r="J39" s="35"/>
      <c r="K39" s="35"/>
      <c r="L39" s="35"/>
      <c r="M39" s="35"/>
      <c r="N39" s="35"/>
      <c r="O39" s="35"/>
      <c r="P39" s="23">
        <v>165</v>
      </c>
    </row>
    <row r="40" spans="2:16" ht="15.75" x14ac:dyDescent="0.25">
      <c r="B40" s="25"/>
      <c r="C40" s="24">
        <v>30</v>
      </c>
      <c r="D40" s="20" t="s">
        <v>57</v>
      </c>
      <c r="E40" s="39">
        <v>820000</v>
      </c>
      <c r="F40" s="22">
        <f>(Tabella1[[#This Row],[IMPORTO COMPLESSIVO DEL LOTTO]])*2%</f>
        <v>16400</v>
      </c>
      <c r="G40" s="36">
        <f>IF(SUM($O$5:$O$8)&gt;0,Tabella1[[#This Row],[GARANZIA]]*(1-$O$5)*(1-$O$6)*(1-$O$8),0)</f>
        <v>0</v>
      </c>
      <c r="H40" s="35"/>
      <c r="I40" s="35"/>
      <c r="J40" s="35"/>
      <c r="K40" s="35"/>
      <c r="L40" s="35"/>
      <c r="M40" s="35"/>
      <c r="N40" s="35"/>
      <c r="O40" s="35"/>
      <c r="P40" s="23">
        <v>90</v>
      </c>
    </row>
    <row r="41" spans="2:16" ht="15.75" x14ac:dyDescent="0.25">
      <c r="B41" s="25"/>
      <c r="C41" s="20">
        <v>31</v>
      </c>
      <c r="D41" s="20" t="s">
        <v>58</v>
      </c>
      <c r="E41" s="39">
        <v>2487333.3333333335</v>
      </c>
      <c r="F41" s="22">
        <f>(Tabella1[[#This Row],[IMPORTO COMPLESSIVO DEL LOTTO]])*2%</f>
        <v>49746.666666666672</v>
      </c>
      <c r="G41" s="36">
        <f>IF(SUM($O$5:$O$8)&gt;0,Tabella1[[#This Row],[GARANZIA]]*(1-$O$5)*(1-$O$6)*(1-$O$8),0)</f>
        <v>0</v>
      </c>
      <c r="H41" s="35"/>
      <c r="I41" s="35"/>
      <c r="J41" s="35"/>
      <c r="K41" s="35"/>
      <c r="L41" s="35"/>
      <c r="M41" s="35"/>
      <c r="N41" s="35"/>
      <c r="O41" s="35"/>
      <c r="P41" s="23">
        <v>165</v>
      </c>
    </row>
    <row r="42" spans="2:16" ht="15.75" x14ac:dyDescent="0.25">
      <c r="B42" s="25"/>
      <c r="C42" s="20">
        <v>32</v>
      </c>
      <c r="D42" s="20" t="s">
        <v>59</v>
      </c>
      <c r="E42" s="39">
        <v>54666.666666666664</v>
      </c>
      <c r="F42" s="22">
        <f>(Tabella1[[#This Row],[IMPORTO COMPLESSIVO DEL LOTTO]])*2%</f>
        <v>1093.3333333333333</v>
      </c>
      <c r="G42" s="36">
        <f>IF(SUM($O$5:$O$8)&gt;0,Tabella1[[#This Row],[GARANZIA]]*(1-$O$5)*(1-$O$6)*(1-$O$8),0)</f>
        <v>0</v>
      </c>
      <c r="H42" s="35"/>
      <c r="I42" s="35"/>
      <c r="J42" s="35"/>
      <c r="K42" s="35"/>
      <c r="L42" s="35"/>
      <c r="M42" s="35"/>
      <c r="N42" s="35"/>
      <c r="O42" s="35"/>
      <c r="P42" s="23">
        <v>0</v>
      </c>
    </row>
    <row r="43" spans="2:16" ht="15.75" x14ac:dyDescent="0.25">
      <c r="B43" s="25"/>
      <c r="C43" s="24">
        <v>33</v>
      </c>
      <c r="D43" s="20" t="s">
        <v>60</v>
      </c>
      <c r="E43" s="39">
        <v>410000</v>
      </c>
      <c r="F43" s="22">
        <f>(Tabella1[[#This Row],[IMPORTO COMPLESSIVO DEL LOTTO]])*2%</f>
        <v>8200</v>
      </c>
      <c r="G43" s="36">
        <f>IF(SUM($O$5:$O$8)&gt;0,Tabella1[[#This Row],[GARANZIA]]*(1-$O$5)*(1-$O$6)*(1-$O$8),0)</f>
        <v>0</v>
      </c>
      <c r="H43" s="35"/>
      <c r="I43" s="35"/>
      <c r="J43" s="35"/>
      <c r="K43" s="35"/>
      <c r="L43" s="35"/>
      <c r="M43" s="35"/>
      <c r="N43" s="35"/>
      <c r="O43" s="35"/>
      <c r="P43" s="23">
        <v>33</v>
      </c>
    </row>
    <row r="44" spans="2:16" ht="15.75" x14ac:dyDescent="0.25">
      <c r="B44" s="24"/>
      <c r="C44" s="20">
        <v>34</v>
      </c>
      <c r="D44" s="20" t="s">
        <v>61</v>
      </c>
      <c r="E44" s="39">
        <v>46466.666666666664</v>
      </c>
      <c r="F44" s="22">
        <f>(Tabella1[[#This Row],[IMPORTO COMPLESSIVO DEL LOTTO]])*2%</f>
        <v>929.33333333333326</v>
      </c>
      <c r="G44" s="36">
        <f>IF(SUM($O$5:$O$8)&gt;0,Tabella1[[#This Row],[GARANZIA]]*(1-$O$5)*(1-$O$6)*(1-$O$8),0)</f>
        <v>0</v>
      </c>
      <c r="H44" s="35"/>
      <c r="I44" s="35"/>
      <c r="J44" s="35"/>
      <c r="K44" s="35"/>
      <c r="L44" s="35"/>
      <c r="M44" s="35"/>
      <c r="N44" s="35"/>
      <c r="O44" s="35"/>
      <c r="P44" s="23">
        <v>0</v>
      </c>
    </row>
    <row r="45" spans="2:16" ht="15.75" x14ac:dyDescent="0.25">
      <c r="B45" s="25"/>
      <c r="C45" s="20">
        <v>35</v>
      </c>
      <c r="D45" s="20" t="s">
        <v>62</v>
      </c>
      <c r="E45" s="39">
        <v>27333.333333333332</v>
      </c>
      <c r="F45" s="22">
        <f>(Tabella1[[#This Row],[IMPORTO COMPLESSIVO DEL LOTTO]])*2%</f>
        <v>546.66666666666663</v>
      </c>
      <c r="G45" s="36">
        <f>IF(SUM($O$5:$O$8)&gt;0,Tabella1[[#This Row],[GARANZIA]]*(1-$O$5)*(1-$O$6)*(1-$O$8),0)</f>
        <v>0</v>
      </c>
      <c r="H45" s="35"/>
      <c r="I45" s="35"/>
      <c r="J45" s="35"/>
      <c r="K45" s="35"/>
      <c r="L45" s="35"/>
      <c r="M45" s="35"/>
      <c r="N45" s="35"/>
      <c r="O45" s="35"/>
      <c r="P45" s="23">
        <v>0</v>
      </c>
    </row>
    <row r="46" spans="2:16" ht="15.75" x14ac:dyDescent="0.25">
      <c r="B46" s="25"/>
      <c r="C46" s="24">
        <v>36</v>
      </c>
      <c r="D46" s="20" t="s">
        <v>63</v>
      </c>
      <c r="E46" s="39">
        <v>123000</v>
      </c>
      <c r="F46" s="22">
        <f>(Tabella1[[#This Row],[IMPORTO COMPLESSIVO DEL LOTTO]])*2%</f>
        <v>2460</v>
      </c>
      <c r="G46" s="36">
        <f>IF(SUM($O$5:$O$8)&gt;0,Tabella1[[#This Row],[GARANZIA]]*(1-$O$5)*(1-$O$6)*(1-$O$8),0)</f>
        <v>0</v>
      </c>
      <c r="H46" s="35"/>
      <c r="I46" s="35"/>
      <c r="J46" s="35"/>
      <c r="K46" s="35"/>
      <c r="L46" s="35"/>
      <c r="M46" s="35"/>
      <c r="N46" s="35"/>
      <c r="O46" s="35"/>
      <c r="P46" s="23">
        <v>0</v>
      </c>
    </row>
    <row r="47" spans="2:16" ht="15.75" x14ac:dyDescent="0.25">
      <c r="B47" s="25"/>
      <c r="C47" s="20">
        <v>37</v>
      </c>
      <c r="D47" s="20" t="s">
        <v>64</v>
      </c>
      <c r="E47" s="39">
        <v>792666.66666666663</v>
      </c>
      <c r="F47" s="22">
        <f>(Tabella1[[#This Row],[IMPORTO COMPLESSIVO DEL LOTTO]])*2%</f>
        <v>15853.333333333332</v>
      </c>
      <c r="G47" s="36">
        <f>IF(SUM($O$5:$O$8)&gt;0,Tabella1[[#This Row],[GARANZIA]]*(1-$O$5)*(1-$O$6)*(1-$O$8),0)</f>
        <v>0</v>
      </c>
      <c r="H47" s="35"/>
      <c r="I47" s="35"/>
      <c r="J47" s="35"/>
      <c r="K47" s="35"/>
      <c r="L47" s="35"/>
      <c r="M47" s="35"/>
      <c r="N47" s="35"/>
      <c r="O47" s="35"/>
      <c r="P47" s="23">
        <v>77</v>
      </c>
    </row>
    <row r="48" spans="2:16" ht="15.75" x14ac:dyDescent="0.25">
      <c r="B48" s="25"/>
      <c r="C48" s="20">
        <v>38</v>
      </c>
      <c r="D48" s="20" t="s">
        <v>65</v>
      </c>
      <c r="E48" s="39">
        <v>20500</v>
      </c>
      <c r="F48" s="22">
        <f>(Tabella1[[#This Row],[IMPORTO COMPLESSIVO DEL LOTTO]])*2%</f>
        <v>410</v>
      </c>
      <c r="G48" s="36">
        <f>IF(SUM($O$5:$O$8)&gt;0,Tabella1[[#This Row],[GARANZIA]]*(1-$O$5)*(1-$O$6)*(1-$O$8),0)</f>
        <v>0</v>
      </c>
      <c r="H48" s="35"/>
      <c r="I48" s="35"/>
      <c r="J48" s="35"/>
      <c r="K48" s="35"/>
      <c r="L48" s="35"/>
      <c r="M48" s="35"/>
      <c r="N48" s="35"/>
      <c r="O48" s="35"/>
      <c r="P48" s="23">
        <v>0</v>
      </c>
    </row>
    <row r="49" spans="2:16" ht="15.75" x14ac:dyDescent="0.25">
      <c r="B49" s="25"/>
      <c r="C49" s="24">
        <v>39</v>
      </c>
      <c r="D49" s="20" t="s">
        <v>66</v>
      </c>
      <c r="E49" s="39">
        <v>23916.666666666668</v>
      </c>
      <c r="F49" s="22">
        <f>(Tabella1[[#This Row],[IMPORTO COMPLESSIVO DEL LOTTO]])*2%</f>
        <v>478.33333333333337</v>
      </c>
      <c r="G49" s="36">
        <f>IF(SUM($O$5:$O$8)&gt;0,Tabella1[[#This Row],[GARANZIA]]*(1-$O$5)*(1-$O$6)*(1-$O$8),0)</f>
        <v>0</v>
      </c>
      <c r="H49" s="35"/>
      <c r="I49" s="35"/>
      <c r="J49" s="35"/>
      <c r="K49" s="35"/>
      <c r="L49" s="35"/>
      <c r="M49" s="35"/>
      <c r="N49" s="35"/>
      <c r="O49" s="35"/>
      <c r="P49" s="23">
        <v>0</v>
      </c>
    </row>
    <row r="50" spans="2:16" ht="15.75" x14ac:dyDescent="0.25">
      <c r="B50" s="25"/>
      <c r="C50" s="20">
        <v>40</v>
      </c>
      <c r="D50" s="20" t="s">
        <v>67</v>
      </c>
      <c r="E50" s="39">
        <v>10250</v>
      </c>
      <c r="F50" s="22">
        <f>(Tabella1[[#This Row],[IMPORTO COMPLESSIVO DEL LOTTO]])*2%</f>
        <v>205</v>
      </c>
      <c r="G50" s="36">
        <f>IF(SUM($O$5:$O$8)&gt;0,Tabella1[[#This Row],[GARANZIA]]*(1-$O$5)*(1-$O$6)*(1-$O$8),0)</f>
        <v>0</v>
      </c>
      <c r="H50" s="35"/>
      <c r="I50" s="35"/>
      <c r="J50" s="35"/>
      <c r="K50" s="35"/>
      <c r="L50" s="35"/>
      <c r="M50" s="35"/>
      <c r="N50" s="35"/>
      <c r="O50" s="35"/>
      <c r="P50" s="23">
        <v>0</v>
      </c>
    </row>
    <row r="51" spans="2:16" ht="15.75" x14ac:dyDescent="0.25">
      <c r="B51" s="25"/>
      <c r="C51" s="20">
        <v>41</v>
      </c>
      <c r="D51" s="20" t="s">
        <v>68</v>
      </c>
      <c r="E51" s="39">
        <v>123000</v>
      </c>
      <c r="F51" s="22">
        <f>(Tabella1[[#This Row],[IMPORTO COMPLESSIVO DEL LOTTO]])*2%</f>
        <v>2460</v>
      </c>
      <c r="G51" s="36">
        <f>IF(SUM($O$5:$O$8)&gt;0,Tabella1[[#This Row],[GARANZIA]]*(1-$O$5)*(1-$O$6)*(1-$O$8),0)</f>
        <v>0</v>
      </c>
      <c r="H51" s="35"/>
      <c r="I51" s="35"/>
      <c r="J51" s="35"/>
      <c r="K51" s="35"/>
      <c r="L51" s="35"/>
      <c r="M51" s="35"/>
      <c r="N51" s="35"/>
      <c r="O51" s="35"/>
      <c r="P51" s="23">
        <v>0</v>
      </c>
    </row>
    <row r="52" spans="2:16" ht="15.75" x14ac:dyDescent="0.25">
      <c r="B52" s="25"/>
      <c r="C52" s="24">
        <v>42</v>
      </c>
      <c r="D52" s="20" t="s">
        <v>69</v>
      </c>
      <c r="E52" s="39">
        <v>15033.333333333334</v>
      </c>
      <c r="F52" s="22">
        <f>(Tabella1[[#This Row],[IMPORTO COMPLESSIVO DEL LOTTO]])*2%</f>
        <v>300.66666666666669</v>
      </c>
      <c r="G52" s="36">
        <f>IF(SUM($O$5:$O$8)&gt;0,Tabella1[[#This Row],[GARANZIA]]*(1-$O$5)*(1-$O$6)*(1-$O$8),0)</f>
        <v>0</v>
      </c>
      <c r="H52" s="35"/>
      <c r="I52" s="35"/>
      <c r="J52" s="35"/>
      <c r="K52" s="35"/>
      <c r="L52" s="35"/>
      <c r="M52" s="35"/>
      <c r="N52" s="35"/>
      <c r="O52" s="35"/>
      <c r="P52" s="23">
        <v>0</v>
      </c>
    </row>
    <row r="53" spans="2:16" ht="15.75" x14ac:dyDescent="0.25">
      <c r="B53" s="25"/>
      <c r="C53" s="20">
        <v>43</v>
      </c>
      <c r="D53" s="20" t="s">
        <v>70</v>
      </c>
      <c r="E53" s="39">
        <v>546666.66666666674</v>
      </c>
      <c r="F53" s="22">
        <f>(Tabella1[[#This Row],[IMPORTO COMPLESSIVO DEL LOTTO]])*2%</f>
        <v>10933.333333333336</v>
      </c>
      <c r="G53" s="36">
        <f>IF(SUM($O$5:$O$8)&gt;0,Tabella1[[#This Row],[GARANZIA]]*(1-$O$5)*(1-$O$6)*(1-$O$8),0)</f>
        <v>0</v>
      </c>
      <c r="H53" s="35"/>
      <c r="I53" s="35"/>
      <c r="J53" s="35"/>
      <c r="K53" s="35"/>
      <c r="L53" s="35"/>
      <c r="M53" s="35"/>
      <c r="N53" s="35"/>
      <c r="O53" s="35"/>
      <c r="P53" s="23">
        <v>77</v>
      </c>
    </row>
    <row r="54" spans="2:16" ht="15.75" x14ac:dyDescent="0.25">
      <c r="B54" s="25"/>
      <c r="C54" s="20">
        <v>44</v>
      </c>
      <c r="D54" s="20" t="s">
        <v>71</v>
      </c>
      <c r="E54" s="39">
        <v>205000</v>
      </c>
      <c r="F54" s="22">
        <f>(Tabella1[[#This Row],[IMPORTO COMPLESSIVO DEL LOTTO]])*2%</f>
        <v>4100</v>
      </c>
      <c r="G54" s="36">
        <f>IF(SUM($O$5:$O$8)&gt;0,Tabella1[[#This Row],[GARANZIA]]*(1-$O$5)*(1-$O$6)*(1-$O$8),0)</f>
        <v>0</v>
      </c>
      <c r="H54" s="35"/>
      <c r="I54" s="35"/>
      <c r="J54" s="35"/>
      <c r="K54" s="35"/>
      <c r="L54" s="35"/>
      <c r="M54" s="35"/>
      <c r="N54" s="35"/>
      <c r="O54" s="35"/>
      <c r="P54" s="23">
        <v>18</v>
      </c>
    </row>
    <row r="55" spans="2:16" ht="15.75" x14ac:dyDescent="0.25">
      <c r="B55" s="25"/>
      <c r="C55" s="24">
        <v>45</v>
      </c>
      <c r="D55" s="20" t="s">
        <v>72</v>
      </c>
      <c r="E55" s="39">
        <v>68333.333333333343</v>
      </c>
      <c r="F55" s="22">
        <f>(Tabella1[[#This Row],[IMPORTO COMPLESSIVO DEL LOTTO]])*2%</f>
        <v>1366.666666666667</v>
      </c>
      <c r="G55" s="36">
        <f>IF(SUM($O$5:$O$8)&gt;0,Tabella1[[#This Row],[GARANZIA]]*(1-$O$5)*(1-$O$6)*(1-$O$8),0)</f>
        <v>0</v>
      </c>
      <c r="H55" s="35"/>
      <c r="I55" s="35"/>
      <c r="J55" s="35"/>
      <c r="K55" s="35"/>
      <c r="L55" s="35"/>
      <c r="M55" s="35"/>
      <c r="N55" s="35"/>
      <c r="O55" s="35"/>
      <c r="P55" s="23">
        <v>0</v>
      </c>
    </row>
    <row r="56" spans="2:16" ht="15.75" x14ac:dyDescent="0.25">
      <c r="B56" s="25"/>
      <c r="C56" s="20">
        <v>46</v>
      </c>
      <c r="D56" s="20" t="s">
        <v>73</v>
      </c>
      <c r="E56" s="39">
        <v>136666.66666666669</v>
      </c>
      <c r="F56" s="22">
        <f>(Tabella1[[#This Row],[IMPORTO COMPLESSIVO DEL LOTTO]])*2%</f>
        <v>2733.3333333333339</v>
      </c>
      <c r="G56" s="36">
        <f>IF(SUM($O$5:$O$8)&gt;0,Tabella1[[#This Row],[GARANZIA]]*(1-$O$5)*(1-$O$6)*(1-$O$8),0)</f>
        <v>0</v>
      </c>
      <c r="H56" s="35"/>
      <c r="I56" s="35"/>
      <c r="J56" s="35"/>
      <c r="K56" s="35"/>
      <c r="L56" s="35"/>
      <c r="M56" s="35"/>
      <c r="N56" s="35"/>
      <c r="O56" s="35"/>
      <c r="P56" s="23"/>
    </row>
    <row r="57" spans="2:16" ht="15.75" x14ac:dyDescent="0.25">
      <c r="B57" s="25"/>
      <c r="C57" s="20">
        <v>47</v>
      </c>
      <c r="D57" s="20" t="s">
        <v>74</v>
      </c>
      <c r="E57" s="39">
        <v>109333.33333333333</v>
      </c>
      <c r="F57" s="22">
        <f>(Tabella1[[#This Row],[IMPORTO COMPLESSIVO DEL LOTTO]])*2%</f>
        <v>2186.6666666666665</v>
      </c>
      <c r="G57" s="36">
        <f>IF(SUM($O$5:$O$8)&gt;0,Tabella1[[#This Row],[GARANZIA]]*(1-$O$5)*(1-$O$6)*(1-$O$8),0)</f>
        <v>0</v>
      </c>
      <c r="H57" s="35"/>
      <c r="I57" s="35"/>
      <c r="J57" s="35"/>
      <c r="K57" s="35"/>
      <c r="L57" s="35"/>
      <c r="M57" s="35"/>
      <c r="N57" s="35"/>
      <c r="O57" s="35"/>
      <c r="P57" s="23">
        <v>0</v>
      </c>
    </row>
    <row r="58" spans="2:16" ht="15.75" x14ac:dyDescent="0.25">
      <c r="B58" s="25"/>
      <c r="C58" s="24">
        <v>48</v>
      </c>
      <c r="D58" s="20" t="s">
        <v>75</v>
      </c>
      <c r="E58" s="39">
        <v>41000</v>
      </c>
      <c r="F58" s="22">
        <f>(Tabella1[[#This Row],[IMPORTO COMPLESSIVO DEL LOTTO]])*2%</f>
        <v>820</v>
      </c>
      <c r="G58" s="36">
        <f>IF(SUM($O$5:$O$8)&gt;0,Tabella1[[#This Row],[GARANZIA]]*(1-$O$5)*(1-$O$6)*(1-$O$8),0)</f>
        <v>0</v>
      </c>
      <c r="H58" s="35"/>
      <c r="I58" s="35"/>
      <c r="J58" s="35"/>
      <c r="K58" s="35"/>
      <c r="L58" s="35"/>
      <c r="M58" s="35"/>
      <c r="N58" s="35"/>
      <c r="O58" s="35"/>
      <c r="P58" s="23">
        <v>0</v>
      </c>
    </row>
    <row r="59" spans="2:16" ht="15.75" x14ac:dyDescent="0.25">
      <c r="B59" s="25"/>
      <c r="C59" s="20">
        <v>49</v>
      </c>
      <c r="D59" s="20" t="s">
        <v>76</v>
      </c>
      <c r="E59" s="39">
        <v>2050</v>
      </c>
      <c r="F59" s="22">
        <f>(Tabella1[[#This Row],[IMPORTO COMPLESSIVO DEL LOTTO]])*2%</f>
        <v>41</v>
      </c>
      <c r="G59" s="36">
        <f>IF(SUM($O$5:$O$8)&gt;0,Tabella1[[#This Row],[GARANZIA]]*(1-$O$5)*(1-$O$6)*(1-$O$8),0)</f>
        <v>0</v>
      </c>
      <c r="H59" s="35"/>
      <c r="I59" s="35"/>
      <c r="J59" s="35"/>
      <c r="K59" s="35"/>
      <c r="L59" s="35"/>
      <c r="M59" s="35"/>
      <c r="N59" s="35"/>
      <c r="O59" s="35"/>
      <c r="P59" s="23">
        <v>0</v>
      </c>
    </row>
    <row r="60" spans="2:16" ht="15.75" x14ac:dyDescent="0.25">
      <c r="B60" s="25"/>
      <c r="C60" s="20">
        <v>50</v>
      </c>
      <c r="D60" s="20" t="s">
        <v>77</v>
      </c>
      <c r="E60" s="39">
        <v>35533.333333333328</v>
      </c>
      <c r="F60" s="22">
        <f>(Tabella1[[#This Row],[IMPORTO COMPLESSIVO DEL LOTTO]])*2%</f>
        <v>710.66666666666663</v>
      </c>
      <c r="G60" s="36">
        <f>IF(SUM($O$5:$O$8)&gt;0,Tabella1[[#This Row],[GARANZIA]]*(1-$O$5)*(1-$O$6)*(1-$O$8),0)</f>
        <v>0</v>
      </c>
      <c r="H60" s="35"/>
      <c r="I60" s="35"/>
      <c r="J60" s="35"/>
      <c r="K60" s="35"/>
      <c r="L60" s="35"/>
      <c r="M60" s="35"/>
      <c r="N60" s="35"/>
      <c r="O60" s="35"/>
      <c r="P60" s="23">
        <v>0</v>
      </c>
    </row>
    <row r="61" spans="2:16" ht="15.75" x14ac:dyDescent="0.25">
      <c r="B61" s="25"/>
      <c r="C61" s="24">
        <v>51</v>
      </c>
      <c r="D61" s="20" t="s">
        <v>78</v>
      </c>
      <c r="E61" s="39">
        <v>17766.666666666664</v>
      </c>
      <c r="F61" s="22">
        <f>(Tabella1[[#This Row],[IMPORTO COMPLESSIVO DEL LOTTO]])*2%</f>
        <v>355.33333333333331</v>
      </c>
      <c r="G61" s="36">
        <f>IF(SUM($O$5:$O$8)&gt;0,Tabella1[[#This Row],[GARANZIA]]*(1-$O$5)*(1-$O$6)*(1-$O$8),0)</f>
        <v>0</v>
      </c>
      <c r="H61" s="35"/>
      <c r="I61" s="35"/>
      <c r="J61" s="35"/>
      <c r="K61" s="35"/>
      <c r="L61" s="35"/>
      <c r="M61" s="35"/>
      <c r="N61" s="35"/>
      <c r="O61" s="35"/>
      <c r="P61" s="23">
        <v>0</v>
      </c>
    </row>
    <row r="62" spans="2:16" ht="15.75" x14ac:dyDescent="0.25">
      <c r="B62" s="25"/>
      <c r="C62" s="20">
        <v>52</v>
      </c>
      <c r="D62" s="20" t="s">
        <v>79</v>
      </c>
      <c r="E62" s="39">
        <v>20500</v>
      </c>
      <c r="F62" s="22">
        <f>(Tabella1[[#This Row],[IMPORTO COMPLESSIVO DEL LOTTO]])*2%</f>
        <v>410</v>
      </c>
      <c r="G62" s="36">
        <f>IF(SUM($O$5:$O$8)&gt;0,Tabella1[[#This Row],[GARANZIA]]*(1-$O$5)*(1-$O$6)*(1-$O$8),0)</f>
        <v>0</v>
      </c>
      <c r="H62" s="35"/>
      <c r="I62" s="35"/>
      <c r="J62" s="35"/>
      <c r="K62" s="35"/>
      <c r="L62" s="35"/>
      <c r="M62" s="35"/>
      <c r="N62" s="35"/>
      <c r="O62" s="35"/>
      <c r="P62" s="23">
        <v>0</v>
      </c>
    </row>
    <row r="63" spans="2:16" ht="15.75" x14ac:dyDescent="0.25">
      <c r="B63" s="25"/>
      <c r="C63" s="20">
        <v>53</v>
      </c>
      <c r="D63" s="20" t="s">
        <v>80</v>
      </c>
      <c r="E63" s="39">
        <v>47833.333333333336</v>
      </c>
      <c r="F63" s="22">
        <f>(Tabella1[[#This Row],[IMPORTO COMPLESSIVO DEL LOTTO]])*2%</f>
        <v>956.66666666666674</v>
      </c>
      <c r="G63" s="36">
        <f>IF(SUM($O$5:$O$8)&gt;0,Tabella1[[#This Row],[GARANZIA]]*(1-$O$5)*(1-$O$6)*(1-$O$8),0)</f>
        <v>0</v>
      </c>
      <c r="H63" s="35"/>
      <c r="I63" s="35"/>
      <c r="J63" s="35"/>
      <c r="K63" s="35"/>
      <c r="L63" s="35"/>
      <c r="M63" s="35"/>
      <c r="N63" s="35"/>
      <c r="O63" s="35"/>
      <c r="P63" s="23">
        <v>0</v>
      </c>
    </row>
    <row r="64" spans="2:16" ht="15.75" x14ac:dyDescent="0.25">
      <c r="B64" s="25"/>
      <c r="C64" s="24">
        <v>54</v>
      </c>
      <c r="D64" s="20" t="s">
        <v>81</v>
      </c>
      <c r="E64" s="39">
        <v>16400</v>
      </c>
      <c r="F64" s="22">
        <f>(Tabella1[[#This Row],[IMPORTO COMPLESSIVO DEL LOTTO]])*2%</f>
        <v>328</v>
      </c>
      <c r="G64" s="36">
        <f>IF(SUM($O$5:$O$8)&gt;0,Tabella1[[#This Row],[GARANZIA]]*(1-$O$5)*(1-$O$6)*(1-$O$8),0)</f>
        <v>0</v>
      </c>
      <c r="H64" s="35"/>
      <c r="I64" s="35"/>
      <c r="J64" s="35"/>
      <c r="K64" s="35"/>
      <c r="L64" s="35"/>
      <c r="M64" s="35"/>
      <c r="N64" s="35"/>
      <c r="O64" s="35"/>
      <c r="P64" s="23">
        <v>0</v>
      </c>
    </row>
    <row r="65" spans="2:16" ht="15.75" x14ac:dyDescent="0.25">
      <c r="B65" s="25"/>
      <c r="C65" s="20">
        <v>55</v>
      </c>
      <c r="D65" s="20" t="s">
        <v>82</v>
      </c>
      <c r="E65" s="39">
        <v>36900</v>
      </c>
      <c r="F65" s="22">
        <f>(Tabella1[[#This Row],[IMPORTO COMPLESSIVO DEL LOTTO]])*2%</f>
        <v>738</v>
      </c>
      <c r="G65" s="36">
        <f>IF(SUM($O$5:$O$8)&gt;0,Tabella1[[#This Row],[GARANZIA]]*(1-$O$5)*(1-$O$6)*(1-$O$8),0)</f>
        <v>0</v>
      </c>
      <c r="H65" s="35"/>
      <c r="I65" s="35"/>
      <c r="J65" s="35"/>
      <c r="K65" s="35"/>
      <c r="L65" s="35"/>
      <c r="M65" s="35"/>
      <c r="N65" s="35"/>
      <c r="O65" s="35"/>
      <c r="P65" s="23">
        <v>0</v>
      </c>
    </row>
    <row r="66" spans="2:16" ht="15.75" x14ac:dyDescent="0.25">
      <c r="B66" s="25"/>
      <c r="C66" s="20">
        <v>56</v>
      </c>
      <c r="D66" s="20" t="s">
        <v>83</v>
      </c>
      <c r="E66" s="39">
        <v>2125000</v>
      </c>
      <c r="F66" s="22">
        <f>(Tabella1[[#This Row],[IMPORTO COMPLESSIVO DEL LOTTO]])*2%</f>
        <v>42500</v>
      </c>
      <c r="G66" s="36">
        <f>IF(SUM($O$5:$O$8)&gt;0,Tabella1[[#This Row],[GARANZIA]]*(1-$O$5)*(1-$O$6)*(1-$O$8),0)</f>
        <v>0</v>
      </c>
      <c r="H66" s="35"/>
      <c r="I66" s="35"/>
      <c r="J66" s="35"/>
      <c r="K66" s="35"/>
      <c r="L66" s="35"/>
      <c r="M66" s="35"/>
      <c r="N66" s="35"/>
      <c r="O66" s="35"/>
      <c r="P66" s="23">
        <v>165</v>
      </c>
    </row>
    <row r="67" spans="2:16" ht="15.75" x14ac:dyDescent="0.25">
      <c r="B67" s="25"/>
      <c r="C67" s="25" t="s">
        <v>26</v>
      </c>
      <c r="D67" s="20" t="s">
        <v>84</v>
      </c>
      <c r="E67" s="39">
        <v>61500</v>
      </c>
      <c r="F67" s="22">
        <f>(Tabella1[[#This Row],[IMPORTO COMPLESSIVO DEL LOTTO]])*2%</f>
        <v>1230</v>
      </c>
      <c r="G67" s="36"/>
      <c r="H67" s="35"/>
      <c r="I67" s="35"/>
      <c r="J67" s="35"/>
      <c r="K67" s="35"/>
      <c r="L67" s="35"/>
      <c r="M67" s="35"/>
      <c r="N67" s="35"/>
      <c r="O67" s="35"/>
      <c r="P67" s="40"/>
    </row>
    <row r="68" spans="2:16" ht="15.75" x14ac:dyDescent="0.25">
      <c r="B68" s="37"/>
      <c r="C68" s="25" t="s">
        <v>27</v>
      </c>
      <c r="D68" s="20"/>
      <c r="E68" s="21">
        <f>SUM(E11:E67)</f>
        <v>18807900</v>
      </c>
      <c r="F68" s="22"/>
      <c r="G68" s="38">
        <f>IF(SUM($O$5:$O$8)&gt;0,Tabella1[[#This Row],[GARANZIA]]*(1-$O$5)*(1-$O$6)*(1-$O$8),0)</f>
        <v>0</v>
      </c>
    </row>
  </sheetData>
  <mergeCells count="7">
    <mergeCell ref="C8:E8"/>
    <mergeCell ref="B1:G1"/>
    <mergeCell ref="C3:F3"/>
    <mergeCell ref="C4:E4"/>
    <mergeCell ref="C5:E5"/>
    <mergeCell ref="C7:E7"/>
    <mergeCell ref="C6:E6"/>
  </mergeCells>
  <phoneticPr fontId="5" type="noConversion"/>
  <dataValidations count="1">
    <dataValidation type="list" allowBlank="1" showInputMessage="1" showErrorMessage="1" sqref="B11:B68" xr:uid="{638E998E-290B-4F55-A501-FBEAE42B989A}">
      <formula1>"SI"</formula1>
    </dataValidation>
  </dataValidations>
  <pageMargins left="0.19685039370078741" right="0.15748031496062992" top="0.59055118110236227" bottom="0.6692913385826772" header="0.31496062992125984" footer="0.31496062992125984"/>
  <pageSetup paperSize="8" fitToWidth="0" orientation="landscape" r:id="rId1"/>
  <headerFooter>
    <oddFooter>&amp;R&amp;"Garamond,Grassetto"&amp;12Pagina &amp;P di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locked="0" defaultSize="0" autoFill="0" autoLine="0" autoPict="0">
                <anchor moveWithCells="1">
                  <from>
                    <xdr:col>5</xdr:col>
                    <xdr:colOff>581025</xdr:colOff>
                    <xdr:row>3</xdr:row>
                    <xdr:rowOff>57150</xdr:rowOff>
                  </from>
                  <to>
                    <xdr:col>5</xdr:col>
                    <xdr:colOff>942975</xdr:colOff>
                    <xdr:row>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locked="0" defaultSize="0" autoFill="0" autoLine="0" autoPict="0">
                <anchor moveWithCells="1">
                  <from>
                    <xdr:col>5</xdr:col>
                    <xdr:colOff>581025</xdr:colOff>
                    <xdr:row>4</xdr:row>
                    <xdr:rowOff>57150</xdr:rowOff>
                  </from>
                  <to>
                    <xdr:col>5</xdr:col>
                    <xdr:colOff>942975</xdr:colOff>
                    <xdr:row>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locked="0" defaultSize="0" autoFill="0" autoLine="0" autoPict="0">
                <anchor moveWithCells="1">
                  <from>
                    <xdr:col>5</xdr:col>
                    <xdr:colOff>581025</xdr:colOff>
                    <xdr:row>5</xdr:row>
                    <xdr:rowOff>57150</xdr:rowOff>
                  </from>
                  <to>
                    <xdr:col>5</xdr:col>
                    <xdr:colOff>942975</xdr:colOff>
                    <xdr:row>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locked="0" defaultSize="0" autoFill="0" autoLine="0" autoPict="0">
                <anchor moveWithCells="1">
                  <from>
                    <xdr:col>5</xdr:col>
                    <xdr:colOff>581025</xdr:colOff>
                    <xdr:row>7</xdr:row>
                    <xdr:rowOff>57150</xdr:rowOff>
                  </from>
                  <to>
                    <xdr:col>5</xdr:col>
                    <xdr:colOff>942975</xdr:colOff>
                    <xdr:row>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locked="0" defaultSize="0" autoFill="0" autoLine="0" autoPict="0">
                <anchor moveWithCells="1">
                  <from>
                    <xdr:col>5</xdr:col>
                    <xdr:colOff>581025</xdr:colOff>
                    <xdr:row>6</xdr:row>
                    <xdr:rowOff>57150</xdr:rowOff>
                  </from>
                  <to>
                    <xdr:col>5</xdr:col>
                    <xdr:colOff>942975</xdr:colOff>
                    <xdr:row>6</xdr:row>
                    <xdr:rowOff>333375</xdr:rowOff>
                  </to>
                </anchor>
              </controlPr>
            </control>
          </mc:Choice>
        </mc:AlternateContent>
      </controls>
    </mc:Choice>
  </mc:AlternateContent>
  <tableParts count="1">
    <tablePart r:id="rId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B3:F13"/>
  <sheetViews>
    <sheetView workbookViewId="0">
      <selection activeCell="F14" sqref="F14"/>
    </sheetView>
  </sheetViews>
  <sheetFormatPr defaultColWidth="45.140625" defaultRowHeight="15" x14ac:dyDescent="0.25"/>
  <cols>
    <col min="1" max="1" width="5.85546875" customWidth="1"/>
    <col min="3" max="3" width="15.140625" bestFit="1" customWidth="1"/>
    <col min="4" max="4" width="25.140625" bestFit="1" customWidth="1"/>
    <col min="5" max="6" width="23.5703125" bestFit="1" customWidth="1"/>
  </cols>
  <sheetData>
    <row r="3" spans="2:6" ht="34.5" customHeight="1" x14ac:dyDescent="0.25">
      <c r="B3" s="1" t="s">
        <v>1</v>
      </c>
      <c r="C3" s="1"/>
      <c r="D3" s="1" t="s">
        <v>3</v>
      </c>
      <c r="E3" s="1"/>
      <c r="F3" s="1" t="s">
        <v>2</v>
      </c>
    </row>
    <row r="4" spans="2:6" ht="34.5" customHeight="1" x14ac:dyDescent="0.25">
      <c r="B4" s="1"/>
      <c r="C4" s="1"/>
      <c r="D4" s="1">
        <v>0</v>
      </c>
      <c r="E4" s="1">
        <v>0</v>
      </c>
      <c r="F4" s="1">
        <v>0</v>
      </c>
    </row>
    <row r="5" spans="2:6" x14ac:dyDescent="0.25">
      <c r="B5" s="2" t="s">
        <v>4</v>
      </c>
      <c r="C5" s="4">
        <v>0</v>
      </c>
      <c r="D5" s="2">
        <v>0</v>
      </c>
      <c r="E5" s="4">
        <v>40000</v>
      </c>
      <c r="F5" s="2">
        <v>0</v>
      </c>
    </row>
    <row r="6" spans="2:6" ht="30" x14ac:dyDescent="0.25">
      <c r="B6" s="2" t="s">
        <v>5</v>
      </c>
      <c r="C6" s="4">
        <v>40000</v>
      </c>
      <c r="D6" s="2">
        <v>0</v>
      </c>
      <c r="E6" s="4">
        <v>150000</v>
      </c>
      <c r="F6" s="3">
        <v>35</v>
      </c>
    </row>
    <row r="7" spans="2:6" ht="30" x14ac:dyDescent="0.25">
      <c r="B7" s="2" t="s">
        <v>6</v>
      </c>
      <c r="C7" s="4">
        <v>150000</v>
      </c>
      <c r="D7" s="3">
        <v>18</v>
      </c>
      <c r="E7" s="4">
        <v>300000</v>
      </c>
      <c r="F7" s="3">
        <v>250</v>
      </c>
    </row>
    <row r="8" spans="2:6" ht="30" x14ac:dyDescent="0.25">
      <c r="B8" s="2" t="s">
        <v>7</v>
      </c>
      <c r="C8" s="4">
        <v>300000</v>
      </c>
      <c r="D8" s="3">
        <v>33</v>
      </c>
      <c r="E8" s="4">
        <v>500000</v>
      </c>
      <c r="F8" s="3">
        <v>250</v>
      </c>
    </row>
    <row r="9" spans="2:6" ht="30" x14ac:dyDescent="0.25">
      <c r="B9" s="2" t="s">
        <v>8</v>
      </c>
      <c r="C9" s="4">
        <v>500000</v>
      </c>
      <c r="D9" s="3">
        <v>77</v>
      </c>
      <c r="E9" s="4">
        <v>800000</v>
      </c>
      <c r="F9" s="3">
        <v>410</v>
      </c>
    </row>
    <row r="10" spans="2:6" ht="30" x14ac:dyDescent="0.25">
      <c r="B10" s="2" t="s">
        <v>9</v>
      </c>
      <c r="C10" s="4">
        <v>800000</v>
      </c>
      <c r="D10" s="3">
        <v>90</v>
      </c>
      <c r="E10" s="4">
        <v>1000000</v>
      </c>
      <c r="F10" s="3">
        <v>410</v>
      </c>
    </row>
    <row r="11" spans="2:6" x14ac:dyDescent="0.25">
      <c r="B11" s="2" t="s">
        <v>10</v>
      </c>
      <c r="C11" s="4">
        <v>1000000</v>
      </c>
      <c r="D11" s="3">
        <v>165</v>
      </c>
      <c r="E11" s="4">
        <v>5000000</v>
      </c>
      <c r="F11" s="3">
        <v>660</v>
      </c>
    </row>
    <row r="12" spans="2:6" x14ac:dyDescent="0.25">
      <c r="B12" s="2" t="s">
        <v>11</v>
      </c>
      <c r="C12" s="4">
        <v>5000000</v>
      </c>
      <c r="D12" s="3">
        <v>220</v>
      </c>
      <c r="E12" s="4">
        <v>20000000</v>
      </c>
      <c r="F12" s="3">
        <v>880</v>
      </c>
    </row>
    <row r="13" spans="2:6" x14ac:dyDescent="0.25">
      <c r="B13" s="2" t="s">
        <v>12</v>
      </c>
      <c r="C13" s="4">
        <v>20000000</v>
      </c>
      <c r="D13" s="3">
        <v>560</v>
      </c>
      <c r="E13" s="4">
        <v>999999999999999</v>
      </c>
      <c r="F13" s="3">
        <v>880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6567b6-47a0-4cc9-9528-6592b5c9ea63" xsi:nil="true"/>
    <lcf76f155ced4ddcb4097134ff3c332f xmlns="80c5b072-b307-4b0f-8c2e-6c6b8edd4f0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41BE86ABB0ED43ABEE242B4B3546E9" ma:contentTypeVersion="16" ma:contentTypeDescription="Creare un nuovo documento." ma:contentTypeScope="" ma:versionID="a3595ab58cbfefa0fb217292bb2639ef">
  <xsd:schema xmlns:xsd="http://www.w3.org/2001/XMLSchema" xmlns:xs="http://www.w3.org/2001/XMLSchema" xmlns:p="http://schemas.microsoft.com/office/2006/metadata/properties" xmlns:ns2="80c5b072-b307-4b0f-8c2e-6c6b8edd4f0e" xmlns:ns3="276567b6-47a0-4cc9-9528-6592b5c9ea63" targetNamespace="http://schemas.microsoft.com/office/2006/metadata/properties" ma:root="true" ma:fieldsID="17220940284078c80dd9721ebac7fce2" ns2:_="" ns3:_="">
    <xsd:import namespace="80c5b072-b307-4b0f-8c2e-6c6b8edd4f0e"/>
    <xsd:import namespace="276567b6-47a0-4cc9-9528-6592b5c9ea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c5b072-b307-4b0f-8c2e-6c6b8edd4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Tag immagine" ma:readOnly="false" ma:fieldId="{5cf76f15-5ced-4ddc-b409-7134ff3c332f}" ma:taxonomyMulti="true" ma:sspId="d09494e0-b9b2-4317-8827-25bfe471a4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6567b6-47a0-4cc9-9528-6592b5c9ea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e1b4634-4e0f-46ed-8ac4-dc522a8011b6}" ma:internalName="TaxCatchAll" ma:showField="CatchAllData" ma:web="276567b6-47a0-4cc9-9528-6592b5c9ea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AEFFC8-9FA6-4971-ABAA-FAB0A9E6189C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276567b6-47a0-4cc9-9528-6592b5c9ea63"/>
    <ds:schemaRef ds:uri="80c5b072-b307-4b0f-8c2e-6c6b8edd4f0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55E96EA-8860-4F0B-B74F-746C2EB5D4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86B82E-8814-4CE9-A231-5282805566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c5b072-b307-4b0f-8c2e-6c6b8edd4f0e"/>
    <ds:schemaRef ds:uri="276567b6-47a0-4cc9-9528-6592b5c9ea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A3</vt:lpstr>
      <vt:lpstr>Foglio1</vt:lpstr>
      <vt:lpstr>'A3'!Area_stampa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Grappone Felice</cp:lastModifiedBy>
  <cp:lastPrinted>2024-03-29T09:00:18Z</cp:lastPrinted>
  <dcterms:created xsi:type="dcterms:W3CDTF">2013-03-11T13:33:30Z</dcterms:created>
  <dcterms:modified xsi:type="dcterms:W3CDTF">2024-05-14T11:11:53Z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0x01010011B05CD1139B4F85A6A732020081EAD200DE4B68CD7691364994CECDEB9E38144D</vt:lpwstr>
  </property>
  <property fmtid="{D5CDD505-2E9C-101B-9397-08002B2CF9AE}" pid="3" name="Albo On Line Description">
    <vt:lpwstr/>
  </property>
  <property fmtid="{D5CDD505-2E9C-101B-9397-08002B2CF9AE}" pid="4" name="Order">
    <vt:r8>1025200</vt:r8>
  </property>
  <property fmtid="{D5CDD505-2E9C-101B-9397-08002B2CF9AE}" pid="5" name="TemplateUrl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MediaServiceImageTags">
    <vt:lpwstr/>
  </property>
</Properties>
</file>