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papa.aornmoscati.local\Area_Gare_Comunitarie\Provveditorato\GARE\maschere NIV\1. Atti di Gara\"/>
    </mc:Choice>
  </mc:AlternateContent>
  <xr:revisionPtr revIDLastSave="0" documentId="13_ncr:1_{834DC3D4-A29A-4281-B01D-FAA8C1BEA3FC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A3" sheetId="2" r:id="rId1"/>
    <sheet name="Foglio1" sheetId="3" state="hidden" r:id="rId2"/>
  </sheets>
  <definedNames>
    <definedName name="_xlnm.Print_Area" localSheetId="0">'A3'!$A$1:$G$17</definedName>
  </definedNames>
  <calcPr calcId="191029"/>
</workbook>
</file>

<file path=xl/calcChain.xml><?xml version="1.0" encoding="utf-8"?>
<calcChain xmlns="http://schemas.openxmlformats.org/spreadsheetml/2006/main">
  <c r="E21" i="2" l="1"/>
  <c r="F16" i="2" l="1"/>
  <c r="F15" i="2"/>
  <c r="F14" i="2"/>
  <c r="F12" i="2" l="1"/>
  <c r="F13" i="2"/>
  <c r="F17" i="2"/>
  <c r="F18" i="2"/>
  <c r="F19" i="2"/>
  <c r="F20" i="2"/>
  <c r="L7" i="2"/>
  <c r="N7" i="2" s="1"/>
  <c r="F21" i="2"/>
  <c r="L6" i="2"/>
  <c r="N6" i="2" s="1"/>
  <c r="O6" i="2" s="1"/>
  <c r="L5" i="2"/>
  <c r="N5" i="2" s="1"/>
  <c r="L4" i="2"/>
  <c r="N4" i="2" s="1"/>
  <c r="L8" i="2"/>
  <c r="N8" i="2" s="1"/>
  <c r="O8" i="2" l="1"/>
  <c r="O5" i="2"/>
  <c r="G15" i="2" l="1"/>
  <c r="G16" i="2"/>
  <c r="G17" i="2"/>
  <c r="G18" i="2"/>
  <c r="G19" i="2"/>
  <c r="G20" i="2"/>
  <c r="G14" i="2"/>
  <c r="G13" i="2"/>
  <c r="G12" i="2"/>
  <c r="G11" i="2"/>
  <c r="F11" i="2"/>
  <c r="G21" i="2" l="1"/>
</calcChain>
</file>

<file path=xl/sharedStrings.xml><?xml version="1.0" encoding="utf-8"?>
<sst xmlns="http://schemas.openxmlformats.org/spreadsheetml/2006/main" count="37" uniqueCount="36">
  <si>
    <t>CIG</t>
  </si>
  <si>
    <t>Importo posto a base di gara</t>
  </si>
  <si>
    <t>Quota stazioni appaltanti</t>
  </si>
  <si>
    <t>Quota operatori economici</t>
  </si>
  <si>
    <t>Inferiore a € 40.000</t>
  </si>
  <si>
    <t>Uguale o maggiore a € 40.000 e inferiore a € 150.000</t>
  </si>
  <si>
    <t>Uguale o maggiore a € 150.000 e inferiore a € 300.000</t>
  </si>
  <si>
    <t>Uguale o maggiore a € 300.000 e inferiore a € 500.000</t>
  </si>
  <si>
    <t>Uguale o maggiore a € 500.000 e inferiore a € 800.000</t>
  </si>
  <si>
    <t>Uguale o maggiore a € 800.000 e inferiore a € 1.000.000</t>
  </si>
  <si>
    <t>Uguale o maggiore a € 1.000.000,00 e inferiore a</t>
  </si>
  <si>
    <t>Uguale o maggiore a € 5.000.000 e inferiore a</t>
  </si>
  <si>
    <t>Uguale o maggiore a € 20.000.000</t>
  </si>
  <si>
    <t>UNI CEI ISO9000</t>
  </si>
  <si>
    <t>PMI</t>
  </si>
  <si>
    <t>UNI ISO 45001</t>
  </si>
  <si>
    <t>LOTTO</t>
  </si>
  <si>
    <t>GARANZIA RIDOTTA</t>
  </si>
  <si>
    <t>GARANZIA</t>
  </si>
  <si>
    <t>"SI" PER I LOTTI PER I QUALI SI PARTECIPA</t>
  </si>
  <si>
    <t>CERTIFICAZIONI</t>
  </si>
  <si>
    <t>Fideiussione, emessa e firmata digitalmente, gestita con piattaforme tecnologiche di cui art. 106 co. 3 Codice</t>
  </si>
  <si>
    <t>Certificazione Ambientale UNI
EN ISO14001</t>
  </si>
  <si>
    <t>IMPORTO DEL CONTRIBUTO ANAC</t>
  </si>
  <si>
    <t>IMPORTO COMPLESSIVO DEL LOTTO</t>
  </si>
  <si>
    <t>ALLEGATO A3
SCHEDA CIG - GARANZIA - CONTRIBUTO ANAC</t>
  </si>
  <si>
    <t>B2ED6CBF2C</t>
  </si>
  <si>
    <t>B2ED6CC004</t>
  </si>
  <si>
    <t>B2ED6CD0D7</t>
  </si>
  <si>
    <t>B2ED6CE1AA</t>
  </si>
  <si>
    <t>B2ED6CF27D</t>
  </si>
  <si>
    <t>B2ED6D0350</t>
  </si>
  <si>
    <t>B2ED6D1423</t>
  </si>
  <si>
    <t>B2ED6D24F6</t>
  </si>
  <si>
    <t>B2ED6D35C9</t>
  </si>
  <si>
    <t>B2ED6D469C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</si>
</sst>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#,##0.00000"/>
    <numFmt numFmtId="167" formatCode="0.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20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0000"/>
      <name val="Lucida Sans Unicode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165" fontId="0" fillId="0" borderId="0" xfId="47" applyFont="1" applyAlignment="1">
      <alignment vertical="center" wrapText="1"/>
    </xf>
    <xf numFmtId="0" fontId="6" fillId="0" borderId="0" xfId="0" applyFont="1" applyAlignment="1" applyProtection="1">
      <alignment horizontal="center" wrapText="1"/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Alignment="1" applyProtection="1">
      <alignment horizontal="center" wrapText="1"/>
      <protection hidden="1"/>
    </xf>
    <xf numFmtId="0" fontId="6" fillId="0" borderId="0" xfId="0" applyFont="1" applyFill="1" applyAlignment="1" applyProtection="1">
      <alignment horizontal="center" wrapText="1"/>
      <protection locked="0" hidden="1"/>
    </xf>
    <xf numFmtId="9" fontId="6" fillId="0" borderId="0" xfId="48" applyFont="1" applyAlignment="1" applyProtection="1">
      <alignment horizont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wrapText="1"/>
      <protection hidden="1"/>
    </xf>
    <xf numFmtId="0" fontId="13" fillId="0" borderId="0" xfId="0" quotePrefix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Protection="1">
      <protection hidden="1"/>
    </xf>
    <xf numFmtId="0" fontId="6" fillId="0" borderId="0" xfId="0" applyFont="1" applyFill="1" applyAlignment="1" applyProtection="1">
      <alignment wrapText="1"/>
      <protection hidden="1"/>
    </xf>
    <xf numFmtId="0" fontId="6" fillId="0" borderId="0" xfId="0" applyFont="1" applyAlignment="1" applyProtection="1">
      <alignment wrapText="1"/>
      <protection hidden="1"/>
    </xf>
    <xf numFmtId="0" fontId="0" fillId="4" borderId="6" xfId="0" applyFont="1" applyFill="1" applyBorder="1" applyAlignment="1" applyProtection="1">
      <alignment horizontal="center"/>
      <protection locked="0" hidden="1"/>
    </xf>
    <xf numFmtId="0" fontId="0" fillId="4" borderId="9" xfId="0" applyFont="1" applyFill="1" applyBorder="1" applyAlignment="1" applyProtection="1">
      <alignment horizontal="center"/>
      <protection locked="0" hidden="1"/>
    </xf>
    <xf numFmtId="0" fontId="15" fillId="3" borderId="13" xfId="0" applyFont="1" applyFill="1" applyBorder="1" applyAlignment="1" applyProtection="1">
      <alignment horizontal="center" vertical="center" wrapText="1"/>
      <protection hidden="1"/>
    </xf>
    <xf numFmtId="0" fontId="15" fillId="3" borderId="14" xfId="0" applyFont="1" applyFill="1" applyBorder="1" applyAlignment="1" applyProtection="1">
      <alignment horizontal="center" vertical="center" wrapText="1"/>
      <protection hidden="1"/>
    </xf>
    <xf numFmtId="166" fontId="15" fillId="3" borderId="14" xfId="0" applyNumberFormat="1" applyFont="1" applyFill="1" applyBorder="1" applyAlignment="1" applyProtection="1">
      <alignment horizontal="center" vertical="center" wrapText="1"/>
      <protection hidden="1"/>
    </xf>
    <xf numFmtId="0" fontId="15" fillId="3" borderId="15" xfId="0" applyFont="1" applyFill="1" applyBorder="1" applyAlignment="1" applyProtection="1">
      <alignment horizontal="center" vertical="center" wrapText="1"/>
      <protection hidden="1"/>
    </xf>
    <xf numFmtId="0" fontId="15" fillId="3" borderId="3" xfId="0" applyFont="1" applyFill="1" applyBorder="1" applyAlignment="1">
      <alignment horizontal="center" vertical="center" wrapText="1"/>
    </xf>
    <xf numFmtId="0" fontId="0" fillId="4" borderId="16" xfId="0" applyFont="1" applyFill="1" applyBorder="1" applyAlignment="1" applyProtection="1">
      <alignment horizontal="center"/>
      <protection locked="0" hidden="1"/>
    </xf>
    <xf numFmtId="0" fontId="13" fillId="4" borderId="3" xfId="0" applyFont="1" applyFill="1" applyBorder="1" applyAlignment="1" applyProtection="1">
      <alignment horizontal="center" vertical="center" wrapText="1"/>
      <protection locked="0" hidden="1"/>
    </xf>
    <xf numFmtId="165" fontId="12" fillId="4" borderId="3" xfId="47" applyFont="1" applyFill="1" applyBorder="1" applyAlignment="1" applyProtection="1">
      <alignment horizontal="center" vertical="center" wrapText="1"/>
      <protection locked="0" hidden="1"/>
    </xf>
    <xf numFmtId="165" fontId="12" fillId="4" borderId="3" xfId="47" applyFont="1" applyFill="1" applyBorder="1" applyAlignment="1" applyProtection="1">
      <alignment horizontal="center" vertical="center" wrapText="1"/>
      <protection hidden="1"/>
    </xf>
    <xf numFmtId="165" fontId="6" fillId="4" borderId="17" xfId="47" applyFont="1" applyFill="1" applyBorder="1" applyAlignment="1" applyProtection="1">
      <alignment horizontal="center" vertical="center" wrapText="1"/>
      <protection hidden="1"/>
    </xf>
    <xf numFmtId="49" fontId="6" fillId="4" borderId="18" xfId="0" applyNumberFormat="1" applyFont="1" applyFill="1" applyBorder="1" applyAlignment="1" applyProtection="1">
      <alignment horizontal="center" vertical="center" wrapText="1"/>
      <protection hidden="1"/>
    </xf>
    <xf numFmtId="49" fontId="6" fillId="4" borderId="19" xfId="0" applyNumberFormat="1" applyFont="1" applyFill="1" applyBorder="1" applyAlignment="1" applyProtection="1">
      <alignment horizontal="center" vertical="center" wrapText="1"/>
      <protection hidden="1"/>
    </xf>
    <xf numFmtId="0" fontId="13" fillId="4" borderId="19" xfId="0" applyFont="1" applyFill="1" applyBorder="1" applyAlignment="1" applyProtection="1">
      <alignment horizontal="center" vertical="center" wrapText="1"/>
      <protection hidden="1"/>
    </xf>
    <xf numFmtId="165" fontId="6" fillId="4" borderId="19" xfId="0" applyNumberFormat="1" applyFont="1" applyFill="1" applyBorder="1" applyAlignment="1" applyProtection="1">
      <alignment horizontal="center" vertical="center" wrapText="1"/>
      <protection hidden="1"/>
    </xf>
    <xf numFmtId="165" fontId="12" fillId="4" borderId="19" xfId="0" applyNumberFormat="1" applyFont="1" applyFill="1" applyBorder="1" applyAlignment="1" applyProtection="1">
      <alignment horizontal="center" vertical="center" wrapText="1"/>
      <protection hidden="1"/>
    </xf>
    <xf numFmtId="165" fontId="12" fillId="4" borderId="20" xfId="0" applyNumberFormat="1" applyFont="1" applyFill="1" applyBorder="1" applyAlignment="1" applyProtection="1">
      <alignment horizontal="center" vertical="center" wrapText="1"/>
      <protection hidden="1"/>
    </xf>
    <xf numFmtId="165" fontId="13" fillId="4" borderId="3" xfId="47" applyFont="1" applyFill="1" applyBorder="1" applyAlignment="1" applyProtection="1">
      <alignment wrapText="1"/>
      <protection hidden="1"/>
    </xf>
    <xf numFmtId="165" fontId="12" fillId="4" borderId="3" xfId="47" applyNumberFormat="1" applyFont="1" applyFill="1" applyBorder="1" applyAlignment="1" applyProtection="1">
      <alignment horizontal="center" vertical="center" wrapText="1"/>
      <protection locked="0" hidden="1"/>
    </xf>
    <xf numFmtId="167" fontId="10" fillId="4" borderId="7" xfId="0" applyNumberFormat="1" applyFont="1" applyFill="1" applyBorder="1" applyAlignment="1" applyProtection="1">
      <alignment horizontal="center" vertical="center" wrapText="1"/>
      <protection hidden="1"/>
    </xf>
    <xf numFmtId="167" fontId="10" fillId="4" borderId="8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1" xfId="0" applyFont="1" applyFill="1" applyBorder="1" applyAlignment="1" applyProtection="1">
      <alignment horizontal="center" vertical="center" wrapText="1"/>
      <protection hidden="1"/>
    </xf>
    <xf numFmtId="0" fontId="14" fillId="2" borderId="2" xfId="0" applyFont="1" applyFill="1" applyBorder="1" applyAlignment="1" applyProtection="1">
      <alignment horizontal="center" vertical="center" wrapText="1"/>
      <protection hidden="1"/>
    </xf>
    <xf numFmtId="0" fontId="14" fillId="2" borderId="4" xfId="0" applyFont="1" applyFill="1" applyBorder="1" applyAlignment="1" applyProtection="1">
      <alignment horizontal="center" vertical="center" wrapText="1"/>
      <protection hidden="1"/>
    </xf>
    <xf numFmtId="0" fontId="9" fillId="3" borderId="10" xfId="0" applyFont="1" applyFill="1" applyBorder="1" applyAlignment="1" applyProtection="1">
      <alignment horizontal="center" vertical="center" wrapText="1"/>
      <protection hidden="1"/>
    </xf>
    <xf numFmtId="0" fontId="9" fillId="3" borderId="11" xfId="0" applyFont="1" applyFill="1" applyBorder="1" applyAlignment="1" applyProtection="1">
      <alignment horizontal="center" vertical="center" wrapText="1"/>
      <protection hidden="1"/>
    </xf>
    <xf numFmtId="0" fontId="9" fillId="3" borderId="12" xfId="0" applyFont="1" applyFill="1" applyBorder="1" applyAlignment="1" applyProtection="1">
      <alignment horizontal="center" vertical="center" wrapText="1"/>
      <protection hidden="1"/>
    </xf>
    <xf numFmtId="167" fontId="10" fillId="4" borderId="5" xfId="0" applyNumberFormat="1" applyFont="1" applyFill="1" applyBorder="1" applyAlignment="1" applyProtection="1">
      <alignment horizontal="center" vertical="center" wrapText="1"/>
      <protection hidden="1"/>
    </xf>
    <xf numFmtId="167" fontId="10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16" fillId="4" borderId="0" xfId="0" applyFont="1" applyFill="1"/>
  </cellXfs>
  <cellStyles count="49">
    <cellStyle name="Normale" xfId="0" builtinId="0"/>
    <cellStyle name="Normale 10" xfId="1" xr:uid="{00000000-0005-0000-0000-000002000000}"/>
    <cellStyle name="Normale 11" xfId="11" xr:uid="{00000000-0005-0000-0000-000003000000}"/>
    <cellStyle name="Normale 12" xfId="12" xr:uid="{00000000-0005-0000-0000-000004000000}"/>
    <cellStyle name="Normale 13" xfId="13" xr:uid="{00000000-0005-0000-0000-000005000000}"/>
    <cellStyle name="Normale 14" xfId="14" xr:uid="{00000000-0005-0000-0000-000006000000}"/>
    <cellStyle name="Normale 15" xfId="5" xr:uid="{00000000-0005-0000-0000-000007000000}"/>
    <cellStyle name="Normale 16" xfId="8" xr:uid="{00000000-0005-0000-0000-000008000000}"/>
    <cellStyle name="Normale 17" xfId="15" xr:uid="{00000000-0005-0000-0000-000009000000}"/>
    <cellStyle name="Normale 18" xfId="16" xr:uid="{00000000-0005-0000-0000-00000A000000}"/>
    <cellStyle name="Normale 2" xfId="2" xr:uid="{00000000-0005-0000-0000-00000B000000}"/>
    <cellStyle name="Normale 2 2" xfId="46" xr:uid="{00000000-0005-0000-0000-00000C000000}"/>
    <cellStyle name="Normale 20" xfId="17" xr:uid="{00000000-0005-0000-0000-00000D000000}"/>
    <cellStyle name="Normale 21" xfId="4" xr:uid="{00000000-0005-0000-0000-00000E000000}"/>
    <cellStyle name="Normale 22" xfId="18" xr:uid="{00000000-0005-0000-0000-00000F000000}"/>
    <cellStyle name="Normale 25" xfId="19" xr:uid="{00000000-0005-0000-0000-000010000000}"/>
    <cellStyle name="Normale 26" xfId="20" xr:uid="{00000000-0005-0000-0000-000011000000}"/>
    <cellStyle name="Normale 27" xfId="21" xr:uid="{00000000-0005-0000-0000-000012000000}"/>
    <cellStyle name="Normale 28" xfId="22" xr:uid="{00000000-0005-0000-0000-000013000000}"/>
    <cellStyle name="Normale 29" xfId="23" xr:uid="{00000000-0005-0000-0000-000014000000}"/>
    <cellStyle name="Normale 3" xfId="3" xr:uid="{00000000-0005-0000-0000-000015000000}"/>
    <cellStyle name="Normale 30" xfId="24" xr:uid="{00000000-0005-0000-0000-000016000000}"/>
    <cellStyle name="Normale 31" xfId="25" xr:uid="{00000000-0005-0000-0000-000017000000}"/>
    <cellStyle name="Normale 32" xfId="26" xr:uid="{00000000-0005-0000-0000-000018000000}"/>
    <cellStyle name="Normale 33" xfId="27" xr:uid="{00000000-0005-0000-0000-000019000000}"/>
    <cellStyle name="Normale 34" xfId="28" xr:uid="{00000000-0005-0000-0000-00001A000000}"/>
    <cellStyle name="Normale 35" xfId="29" xr:uid="{00000000-0005-0000-0000-00001B000000}"/>
    <cellStyle name="Normale 36" xfId="30" xr:uid="{00000000-0005-0000-0000-00001C000000}"/>
    <cellStyle name="Normale 37" xfId="31" xr:uid="{00000000-0005-0000-0000-00001D000000}"/>
    <cellStyle name="Normale 38" xfId="32" xr:uid="{00000000-0005-0000-0000-00001E000000}"/>
    <cellStyle name="Normale 39" xfId="33" xr:uid="{00000000-0005-0000-0000-00001F000000}"/>
    <cellStyle name="Normale 40" xfId="34" xr:uid="{00000000-0005-0000-0000-000020000000}"/>
    <cellStyle name="Normale 41" xfId="35" xr:uid="{00000000-0005-0000-0000-000021000000}"/>
    <cellStyle name="Normale 42" xfId="36" xr:uid="{00000000-0005-0000-0000-000022000000}"/>
    <cellStyle name="Normale 44" xfId="37" xr:uid="{00000000-0005-0000-0000-000023000000}"/>
    <cellStyle name="Normale 45" xfId="38" xr:uid="{00000000-0005-0000-0000-000024000000}"/>
    <cellStyle name="Normale 46" xfId="39" xr:uid="{00000000-0005-0000-0000-000025000000}"/>
    <cellStyle name="Normale 47" xfId="40" xr:uid="{00000000-0005-0000-0000-000026000000}"/>
    <cellStyle name="Normale 48" xfId="41" xr:uid="{00000000-0005-0000-0000-000027000000}"/>
    <cellStyle name="Normale 49" xfId="42" xr:uid="{00000000-0005-0000-0000-000028000000}"/>
    <cellStyle name="Normale 5" xfId="6" xr:uid="{00000000-0005-0000-0000-000029000000}"/>
    <cellStyle name="Normale 51" xfId="44" xr:uid="{00000000-0005-0000-0000-00002A000000}"/>
    <cellStyle name="Normale 52" xfId="45" xr:uid="{00000000-0005-0000-0000-00002B000000}"/>
    <cellStyle name="Normale 54" xfId="43" xr:uid="{00000000-0005-0000-0000-00002C000000}"/>
    <cellStyle name="Normale 7" xfId="7" xr:uid="{00000000-0005-0000-0000-00002D000000}"/>
    <cellStyle name="Normale 8" xfId="9" xr:uid="{00000000-0005-0000-0000-00002E000000}"/>
    <cellStyle name="Normale 9" xfId="10" xr:uid="{00000000-0005-0000-0000-00002F000000}"/>
    <cellStyle name="Percentuale" xfId="48" builtinId="5"/>
    <cellStyle name="Valuta" xfId="47" builtinId="4"/>
  </cellStyles>
  <dxfs count="18"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_-&quot;€&quot;\ * #,##0.00_-;\-&quot;€&quot;\ * #,##0.00_-;_-&quot;€&quot;\ 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_-&quot;€&quot;\ * #,##0.00_-;\-&quot;€&quot;\ * #,##0.00_-;_-&quot;€&quot;\ 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-&quot;€&quot;\ * #,##0.00_-;\-&quot;€&quot;\ * #,##0.00_-;_-&quot;€&quot;\ 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1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1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2" defaultPivotStyle="PivotStyleLight16"/>
  <colors>
    <mruColors>
      <color rgb="FFFFFFFF"/>
      <color rgb="FF235F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I$4" lockText="1" noThreeD="1"/>
</file>

<file path=xl/ctrlProps/ctrlProp2.xml><?xml version="1.0" encoding="utf-8"?>
<formControlPr xmlns="http://schemas.microsoft.com/office/spreadsheetml/2009/9/main" objectType="CheckBox" fmlaLink="$I$5" lockText="1" noThreeD="1"/>
</file>

<file path=xl/ctrlProps/ctrlProp3.xml><?xml version="1.0" encoding="utf-8"?>
<formControlPr xmlns="http://schemas.microsoft.com/office/spreadsheetml/2009/9/main" objectType="CheckBox" fmlaLink="$I$6" lockText="1" noThreeD="1"/>
</file>

<file path=xl/ctrlProps/ctrlProp4.xml><?xml version="1.0" encoding="utf-8"?>
<formControlPr xmlns="http://schemas.microsoft.com/office/spreadsheetml/2009/9/main" objectType="CheckBox" fmlaLink="$I$8" lockText="1" noThreeD="1"/>
</file>

<file path=xl/ctrlProps/ctrlProp5.xml><?xml version="1.0" encoding="utf-8"?>
<formControlPr xmlns="http://schemas.microsoft.com/office/spreadsheetml/2009/9/main" objectType="CheckBox" fmlaLink="$I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3</xdr:row>
          <xdr:rowOff>57150</xdr:rowOff>
        </xdr:from>
        <xdr:to>
          <xdr:col>5</xdr:col>
          <xdr:colOff>942975</xdr:colOff>
          <xdr:row>3</xdr:row>
          <xdr:rowOff>323850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4</xdr:row>
          <xdr:rowOff>57150</xdr:rowOff>
        </xdr:from>
        <xdr:to>
          <xdr:col>5</xdr:col>
          <xdr:colOff>942975</xdr:colOff>
          <xdr:row>4</xdr:row>
          <xdr:rowOff>323850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5</xdr:row>
          <xdr:rowOff>57150</xdr:rowOff>
        </xdr:from>
        <xdr:to>
          <xdr:col>5</xdr:col>
          <xdr:colOff>942975</xdr:colOff>
          <xdr:row>5</xdr:row>
          <xdr:rowOff>333375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7</xdr:row>
          <xdr:rowOff>57150</xdr:rowOff>
        </xdr:from>
        <xdr:to>
          <xdr:col>5</xdr:col>
          <xdr:colOff>942975</xdr:colOff>
          <xdr:row>7</xdr:row>
          <xdr:rowOff>333375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6</xdr:row>
          <xdr:rowOff>57150</xdr:rowOff>
        </xdr:from>
        <xdr:to>
          <xdr:col>5</xdr:col>
          <xdr:colOff>942975</xdr:colOff>
          <xdr:row>6</xdr:row>
          <xdr:rowOff>333375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B10:G21" totalsRowCount="1" headerRowDxfId="17" dataDxfId="15" totalsRowDxfId="13" headerRowBorderDxfId="16" tableBorderDxfId="14" totalsRowBorderDxfId="12">
  <tableColumns count="6">
    <tableColumn id="1" xr3:uid="{00000000-0010-0000-0000-000001000000}" name="&quot;SI&quot; PER I LOTTI PER I QUALI SI PARTECIPA" dataDxfId="11" totalsRowDxfId="8"/>
    <tableColumn id="11" xr3:uid="{76720369-0109-43D9-BC1E-5BA3574DF225}" name="LOTTO" dataDxfId="2" totalsRowDxfId="7"/>
    <tableColumn id="2" xr3:uid="{00000000-0010-0000-0000-000002000000}" name="CIG" dataDxfId="0" totalsRowDxfId="6"/>
    <tableColumn id="4" xr3:uid="{00000000-0010-0000-0000-000004000000}" name="IMPORTO COMPLESSIVO DEL LOTTO" totalsRowFunction="sum" dataDxfId="1" totalsRowDxfId="5"/>
    <tableColumn id="5" xr3:uid="{00000000-0010-0000-0000-000005000000}" name="GARANZIA" totalsRowFunction="custom" dataDxfId="10" totalsRowDxfId="4">
      <calculatedColumnFormula>(Tabella1[[#This Row],[IMPORTO COMPLESSIVO DEL LOTTO]])*2%</calculatedColumnFormula>
      <totalsRowFormula>SUMIF(Tabella1["SI" PER I LOTTI PER I QUALI SI PARTECIPA],"SI",Tabella1[GARANZIA])</totalsRowFormula>
    </tableColumn>
    <tableColumn id="3" xr3:uid="{00000000-0010-0000-0000-000003000000}" name="GARANZIA RIDOTTA" totalsRowFunction="custom" dataDxfId="9" totalsRowDxfId="3">
      <calculatedColumnFormula>IF(SUM($O$5:$O$8)&gt;0,Tabella1[[#This Row],[GARANZIA]]*(1-$O$5)*(1-$O$6)*(1-$O$8),0)</calculatedColumnFormula>
      <totalsRowFormula>SUMIF(Tabella1["SI" PER I LOTTI PER I QUALI SI PARTECIPA],"SI",Tabella1[GARANZIA RIDOTTA])</totalsRow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S21"/>
  <sheetViews>
    <sheetView showGridLines="0" tabSelected="1" topLeftCell="A4" zoomScaleNormal="100" zoomScaleSheetLayoutView="115" zoomScalePageLayoutView="70" workbookViewId="0">
      <selection activeCell="U8" sqref="U8"/>
    </sheetView>
  </sheetViews>
  <sheetFormatPr defaultColWidth="9.140625" defaultRowHeight="15" x14ac:dyDescent="0.25"/>
  <cols>
    <col min="1" max="1" width="3.140625" style="16" customWidth="1"/>
    <col min="2" max="2" width="16.42578125" style="16" bestFit="1" customWidth="1"/>
    <col min="3" max="3" width="15.7109375" style="16" customWidth="1"/>
    <col min="4" max="7" width="20.7109375" style="16" customWidth="1"/>
    <col min="8" max="8" width="1.42578125" style="16" customWidth="1"/>
    <col min="9" max="9" width="19.5703125" style="16" hidden="1" customWidth="1"/>
    <col min="10" max="15" width="9.140625" style="16" hidden="1" customWidth="1"/>
    <col min="16" max="16" width="23.42578125" style="16" customWidth="1"/>
    <col min="17" max="16384" width="9.140625" style="16"/>
  </cols>
  <sheetData>
    <row r="1" spans="1:19" s="5" customFormat="1" ht="107.25" customHeight="1" thickBot="1" x14ac:dyDescent="0.3">
      <c r="B1" s="39" t="s">
        <v>25</v>
      </c>
      <c r="C1" s="40"/>
      <c r="D1" s="40"/>
      <c r="E1" s="40"/>
      <c r="F1" s="40"/>
      <c r="G1" s="41"/>
    </row>
    <row r="2" spans="1:19" s="8" customFormat="1" ht="18.75" customHeight="1" thickBot="1" x14ac:dyDescent="0.3">
      <c r="A2" s="6"/>
      <c r="B2" s="6"/>
      <c r="C2" s="6"/>
      <c r="D2" s="7"/>
      <c r="E2" s="7"/>
      <c r="F2" s="7"/>
      <c r="G2" s="7"/>
      <c r="H2" s="6"/>
    </row>
    <row r="3" spans="1:19" s="8" customFormat="1" ht="21" x14ac:dyDescent="0.25">
      <c r="C3" s="42" t="s">
        <v>20</v>
      </c>
      <c r="D3" s="43"/>
      <c r="E3" s="43"/>
      <c r="F3" s="44"/>
      <c r="G3" s="7"/>
    </row>
    <row r="4" spans="1:19" s="8" customFormat="1" ht="34.5" customHeight="1" x14ac:dyDescent="0.25">
      <c r="C4" s="45" t="s">
        <v>13</v>
      </c>
      <c r="D4" s="46"/>
      <c r="E4" s="46"/>
      <c r="F4" s="17"/>
      <c r="G4" s="7"/>
      <c r="I4" s="9" t="b">
        <v>0</v>
      </c>
      <c r="L4" s="5">
        <f t="shared" ref="L4:L5" si="0">IF(I4=TRUE,1,0)</f>
        <v>0</v>
      </c>
      <c r="M4" s="10">
        <v>0.3</v>
      </c>
      <c r="N4" s="5">
        <f>L4*M4</f>
        <v>0</v>
      </c>
      <c r="O4" s="5"/>
    </row>
    <row r="5" spans="1:19" s="8" customFormat="1" ht="34.5" customHeight="1" x14ac:dyDescent="0.25">
      <c r="C5" s="45" t="s">
        <v>14</v>
      </c>
      <c r="D5" s="46"/>
      <c r="E5" s="46"/>
      <c r="F5" s="17"/>
      <c r="G5" s="7"/>
      <c r="I5" s="9" t="b">
        <v>0</v>
      </c>
      <c r="L5" s="5">
        <f t="shared" si="0"/>
        <v>0</v>
      </c>
      <c r="M5" s="10">
        <v>0.5</v>
      </c>
      <c r="N5" s="5">
        <f t="shared" ref="N5:N8" si="1">L5*M5</f>
        <v>0</v>
      </c>
      <c r="O5" s="5">
        <f>MAX(N4:N5)</f>
        <v>0</v>
      </c>
      <c r="P5" s="10"/>
      <c r="Q5" s="10"/>
      <c r="R5" s="10"/>
      <c r="S5" s="10"/>
    </row>
    <row r="6" spans="1:19" s="8" customFormat="1" ht="34.5" customHeight="1" x14ac:dyDescent="0.25">
      <c r="C6" s="45" t="s">
        <v>21</v>
      </c>
      <c r="D6" s="46"/>
      <c r="E6" s="46"/>
      <c r="F6" s="17"/>
      <c r="G6" s="7"/>
      <c r="I6" s="9" t="b">
        <v>0</v>
      </c>
      <c r="L6" s="5">
        <f>IF(I6=TRUE,1,0)</f>
        <v>0</v>
      </c>
      <c r="M6" s="10">
        <v>0.1</v>
      </c>
      <c r="N6" s="5">
        <f>L6*M6</f>
        <v>0</v>
      </c>
      <c r="O6" s="8">
        <f>N6</f>
        <v>0</v>
      </c>
      <c r="P6" s="5"/>
      <c r="Q6" s="5"/>
      <c r="R6" s="5"/>
      <c r="S6" s="5"/>
    </row>
    <row r="7" spans="1:19" s="8" customFormat="1" ht="34.5" customHeight="1" x14ac:dyDescent="0.25">
      <c r="C7" s="45" t="s">
        <v>22</v>
      </c>
      <c r="D7" s="46"/>
      <c r="E7" s="46"/>
      <c r="F7" s="17"/>
      <c r="G7" s="7"/>
      <c r="I7" s="9" t="b">
        <v>0</v>
      </c>
      <c r="L7" s="5">
        <f t="shared" ref="L7" si="2">IF(I7=TRUE,1,0)</f>
        <v>0</v>
      </c>
      <c r="M7" s="10">
        <v>0.2</v>
      </c>
      <c r="N7" s="5">
        <f t="shared" ref="N7" si="3">L7*M7</f>
        <v>0</v>
      </c>
      <c r="P7" s="5"/>
      <c r="Q7" s="5"/>
      <c r="R7" s="5"/>
      <c r="S7" s="5"/>
    </row>
    <row r="8" spans="1:19" s="8" customFormat="1" ht="34.5" customHeight="1" thickBot="1" x14ac:dyDescent="0.3">
      <c r="C8" s="37" t="s">
        <v>15</v>
      </c>
      <c r="D8" s="38"/>
      <c r="E8" s="38"/>
      <c r="F8" s="18"/>
      <c r="G8" s="7"/>
      <c r="I8" s="9" t="b">
        <v>0</v>
      </c>
      <c r="L8" s="5">
        <f>IF(I8=TRUE,1,0)</f>
        <v>0</v>
      </c>
      <c r="M8" s="10">
        <v>0.2</v>
      </c>
      <c r="N8" s="5">
        <f t="shared" si="1"/>
        <v>0</v>
      </c>
      <c r="O8" s="5">
        <f>MAX(N7:N8)</f>
        <v>0</v>
      </c>
      <c r="P8" s="5"/>
      <c r="R8" s="5"/>
    </row>
    <row r="9" spans="1:19" s="5" customFormat="1" x14ac:dyDescent="0.25"/>
    <row r="10" spans="1:19" s="12" customFormat="1" ht="68.25" customHeight="1" x14ac:dyDescent="0.25">
      <c r="A10" s="11" t="s">
        <v>19</v>
      </c>
      <c r="B10" s="19" t="s">
        <v>19</v>
      </c>
      <c r="C10" s="20" t="s">
        <v>16</v>
      </c>
      <c r="D10" s="20" t="s">
        <v>0</v>
      </c>
      <c r="E10" s="20" t="s">
        <v>24</v>
      </c>
      <c r="F10" s="21" t="s">
        <v>18</v>
      </c>
      <c r="G10" s="22" t="s">
        <v>17</v>
      </c>
      <c r="H10" s="11"/>
      <c r="P10" s="23" t="s">
        <v>23</v>
      </c>
    </row>
    <row r="11" spans="1:19" s="12" customFormat="1" ht="15.75" x14ac:dyDescent="0.25">
      <c r="A11" s="13"/>
      <c r="B11" s="24"/>
      <c r="C11" s="25">
        <v>1</v>
      </c>
      <c r="D11" s="47" t="s">
        <v>26</v>
      </c>
      <c r="E11" s="36">
        <v>622050</v>
      </c>
      <c r="F11" s="27">
        <f>(Tabella1[[#This Row],[IMPORTO COMPLESSIVO DEL LOTTO]])*2%</f>
        <v>12441</v>
      </c>
      <c r="G11" s="28">
        <f>IF(SUM($O$5:$O$8)&gt;0,Tabella1[[#This Row],[GARANZIA]]*(1-$O$5)*(1-$O$6)*(1-$O$8),0)</f>
        <v>0</v>
      </c>
      <c r="H11" s="13"/>
      <c r="P11" s="35">
        <v>77</v>
      </c>
    </row>
    <row r="12" spans="1:19" s="12" customFormat="1" ht="15.75" x14ac:dyDescent="0.25">
      <c r="A12" s="13"/>
      <c r="B12" s="24"/>
      <c r="C12" s="25">
        <v>2</v>
      </c>
      <c r="D12" s="47" t="s">
        <v>27</v>
      </c>
      <c r="E12" s="36">
        <v>848250</v>
      </c>
      <c r="F12" s="27">
        <f>(Tabella1[[#This Row],[IMPORTO COMPLESSIVO DEL LOTTO]])*2%</f>
        <v>16965</v>
      </c>
      <c r="G12" s="28">
        <f>IF(SUM($O$5:$O$8)&gt;0,Tabella1[[#This Row],[GARANZIA]]*(1-$O$5)*(1-$O$6)*(1-$O$8),0)</f>
        <v>0</v>
      </c>
      <c r="H12" s="13"/>
      <c r="P12" s="35">
        <v>90</v>
      </c>
    </row>
    <row r="13" spans="1:19" s="12" customFormat="1" ht="15.75" x14ac:dyDescent="0.25">
      <c r="A13" s="13"/>
      <c r="B13" s="24"/>
      <c r="C13" s="25">
        <v>3</v>
      </c>
      <c r="D13" s="47" t="s">
        <v>28</v>
      </c>
      <c r="E13" s="36">
        <v>391500</v>
      </c>
      <c r="F13" s="27">
        <f>(Tabella1[[#This Row],[IMPORTO COMPLESSIVO DEL LOTTO]])*2%</f>
        <v>7830</v>
      </c>
      <c r="G13" s="28">
        <f>IF(SUM($O$5:$O$8)&gt;0,Tabella1[[#This Row],[GARANZIA]]*(1-$O$5)*(1-$O$6)*(1-$O$8),0)</f>
        <v>0</v>
      </c>
      <c r="H13" s="13"/>
      <c r="P13" s="35">
        <v>33</v>
      </c>
    </row>
    <row r="14" spans="1:19" s="12" customFormat="1" ht="15.75" x14ac:dyDescent="0.25">
      <c r="A14" s="13"/>
      <c r="B14" s="24"/>
      <c r="C14" s="25">
        <v>4</v>
      </c>
      <c r="D14" s="47" t="s">
        <v>29</v>
      </c>
      <c r="E14" s="36">
        <v>765600</v>
      </c>
      <c r="F14" s="27">
        <f>(Tabella1[[#This Row],[IMPORTO COMPLESSIVO DEL LOTTO]])*2%</f>
        <v>15312</v>
      </c>
      <c r="G14" s="28">
        <f>IF(SUM($O$5:$O$8)&gt;0,Tabella1[[#This Row],[GARANZIA]]*(1-$O$5)*(1-$O$6)*(1-$O$8),0)</f>
        <v>0</v>
      </c>
      <c r="H14" s="13"/>
      <c r="P14" s="35">
        <v>77</v>
      </c>
    </row>
    <row r="15" spans="1:19" s="12" customFormat="1" ht="15.75" x14ac:dyDescent="0.25">
      <c r="A15" s="13"/>
      <c r="B15" s="24"/>
      <c r="C15" s="25">
        <v>5</v>
      </c>
      <c r="D15" s="47" t="s">
        <v>30</v>
      </c>
      <c r="E15" s="26">
        <v>735150</v>
      </c>
      <c r="F15" s="27">
        <f>(Tabella1[[#This Row],[IMPORTO COMPLESSIVO DEL LOTTO]])*2%</f>
        <v>14703</v>
      </c>
      <c r="G15" s="28">
        <f>IF(SUM($O$5:$O$8)&gt;0,Tabella1[[#This Row],[GARANZIA]]*(1-$O$5)*(1-$O$6)*(1-$O$8),0)</f>
        <v>0</v>
      </c>
      <c r="H15" s="13"/>
      <c r="P15" s="35">
        <v>77</v>
      </c>
    </row>
    <row r="16" spans="1:19" s="12" customFormat="1" ht="15.75" x14ac:dyDescent="0.25">
      <c r="A16" s="13"/>
      <c r="B16" s="24"/>
      <c r="C16" s="25">
        <v>6</v>
      </c>
      <c r="D16" s="47" t="s">
        <v>31</v>
      </c>
      <c r="E16" s="26">
        <v>10875</v>
      </c>
      <c r="F16" s="27">
        <f>(Tabella1[[#This Row],[IMPORTO COMPLESSIVO DEL LOTTO]])*2%</f>
        <v>217.5</v>
      </c>
      <c r="G16" s="28">
        <f>IF(SUM($O$5:$O$8)&gt;0,Tabella1[[#This Row],[GARANZIA]]*(1-$O$5)*(1-$O$6)*(1-$O$8),0)</f>
        <v>0</v>
      </c>
      <c r="H16" s="13"/>
      <c r="P16" s="35">
        <v>0</v>
      </c>
    </row>
    <row r="17" spans="1:16" s="15" customFormat="1" ht="15.75" x14ac:dyDescent="0.25">
      <c r="A17" s="14"/>
      <c r="B17" s="24"/>
      <c r="C17" s="25">
        <v>7</v>
      </c>
      <c r="D17" s="47" t="s">
        <v>32</v>
      </c>
      <c r="E17" s="26">
        <v>191400</v>
      </c>
      <c r="F17" s="27">
        <f>(Tabella1[[#This Row],[IMPORTO COMPLESSIVO DEL LOTTO]])*2%</f>
        <v>3828</v>
      </c>
      <c r="G17" s="28">
        <f>IF(SUM($O$5:$O$8)&gt;0,Tabella1[[#This Row],[GARANZIA]]*(1-$O$5)*(1-$O$6)*(1-$O$8),0)</f>
        <v>0</v>
      </c>
      <c r="H17" s="14"/>
      <c r="P17" s="35">
        <v>18</v>
      </c>
    </row>
    <row r="18" spans="1:16" s="15" customFormat="1" ht="15.75" x14ac:dyDescent="0.25">
      <c r="B18" s="24"/>
      <c r="C18" s="25">
        <v>8</v>
      </c>
      <c r="D18" s="47" t="s">
        <v>33</v>
      </c>
      <c r="E18" s="26">
        <v>15660</v>
      </c>
      <c r="F18" s="27">
        <f>(Tabella1[[#This Row],[IMPORTO COMPLESSIVO DEL LOTTO]])*2%</f>
        <v>313.2</v>
      </c>
      <c r="G18" s="28">
        <f>IF(SUM($O$5:$O$8)&gt;0,Tabella1[[#This Row],[GARANZIA]]*(1-$O$5)*(1-$O$6)*(1-$O$8),0)</f>
        <v>0</v>
      </c>
      <c r="P18" s="35">
        <v>0</v>
      </c>
    </row>
    <row r="19" spans="1:16" s="15" customFormat="1" ht="15.75" x14ac:dyDescent="0.25">
      <c r="B19" s="24"/>
      <c r="C19" s="25">
        <v>9</v>
      </c>
      <c r="D19" s="47" t="s">
        <v>34</v>
      </c>
      <c r="E19" s="26">
        <v>522000</v>
      </c>
      <c r="F19" s="27">
        <f>(Tabella1[[#This Row],[IMPORTO COMPLESSIVO DEL LOTTO]])*2%</f>
        <v>10440</v>
      </c>
      <c r="G19" s="28">
        <f>IF(SUM($O$5:$O$8)&gt;0,Tabella1[[#This Row],[GARANZIA]]*(1-$O$5)*(1-$O$6)*(1-$O$8),0)</f>
        <v>0</v>
      </c>
      <c r="P19" s="35">
        <v>77</v>
      </c>
    </row>
    <row r="20" spans="1:16" s="15" customFormat="1" ht="15.75" x14ac:dyDescent="0.25">
      <c r="B20" s="24"/>
      <c r="C20" s="25">
        <v>10</v>
      </c>
      <c r="D20" s="47" t="s">
        <v>35</v>
      </c>
      <c r="E20" s="26">
        <v>2283750</v>
      </c>
      <c r="F20" s="27">
        <f>(Tabella1[[#This Row],[IMPORTO COMPLESSIVO DEL LOTTO]])*2%</f>
        <v>45675</v>
      </c>
      <c r="G20" s="28">
        <f>IF(SUM($O$5:$O$8)&gt;0,Tabella1[[#This Row],[GARANZIA]]*(1-$O$5)*(1-$O$6)*(1-$O$8),0)</f>
        <v>0</v>
      </c>
      <c r="P20" s="35">
        <v>165</v>
      </c>
    </row>
    <row r="21" spans="1:16" ht="15.75" x14ac:dyDescent="0.25">
      <c r="B21" s="29"/>
      <c r="C21" s="30"/>
      <c r="D21" s="31"/>
      <c r="E21" s="32">
        <f>SUBTOTAL(109,Tabella1[IMPORTO COMPLESSIVO DEL LOTTO])</f>
        <v>6386235</v>
      </c>
      <c r="F21" s="33">
        <f>SUMIF(Tabella1["SI" PER I LOTTI PER I QUALI SI PARTECIPA],"SI",Tabella1[GARANZIA])</f>
        <v>0</v>
      </c>
      <c r="G21" s="34">
        <f>SUMIF(Tabella1["SI" PER I LOTTI PER I QUALI SI PARTECIPA],"SI",Tabella1[GARANZIA RIDOTTA])</f>
        <v>0</v>
      </c>
      <c r="P21" s="35">
        <v>0</v>
      </c>
    </row>
  </sheetData>
  <mergeCells count="7">
    <mergeCell ref="C8:E8"/>
    <mergeCell ref="B1:G1"/>
    <mergeCell ref="C3:F3"/>
    <mergeCell ref="C4:E4"/>
    <mergeCell ref="C5:E5"/>
    <mergeCell ref="C7:E7"/>
    <mergeCell ref="C6:E6"/>
  </mergeCells>
  <phoneticPr fontId="5" type="noConversion"/>
  <dataValidations count="1">
    <dataValidation type="list" allowBlank="1" showInputMessage="1" showErrorMessage="1" sqref="B11:B20" xr:uid="{638E998E-290B-4F55-A501-FBEAE42B989A}">
      <formula1>"SI"</formula1>
    </dataValidation>
  </dataValidations>
  <pageMargins left="0.19685039370078741" right="0.15748031496062992" top="0.59055118110236227" bottom="0.6692913385826772" header="0.31496062992125984" footer="0.31496062992125984"/>
  <pageSetup paperSize="8" fitToHeight="0" orientation="landscape" r:id="rId1"/>
  <headerFooter>
    <oddFooter>&amp;R&amp;"Garamond,Grassetto"&amp;12Pagina &amp;P di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locked="0" defaultSize="0" autoFill="0" autoLine="0" autoPict="0">
                <anchor moveWithCells="1">
                  <from>
                    <xdr:col>5</xdr:col>
                    <xdr:colOff>581025</xdr:colOff>
                    <xdr:row>3</xdr:row>
                    <xdr:rowOff>57150</xdr:rowOff>
                  </from>
                  <to>
                    <xdr:col>5</xdr:col>
                    <xdr:colOff>942975</xdr:colOff>
                    <xdr:row>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locked="0" defaultSize="0" autoFill="0" autoLine="0" autoPict="0">
                <anchor moveWithCells="1">
                  <from>
                    <xdr:col>5</xdr:col>
                    <xdr:colOff>581025</xdr:colOff>
                    <xdr:row>4</xdr:row>
                    <xdr:rowOff>57150</xdr:rowOff>
                  </from>
                  <to>
                    <xdr:col>5</xdr:col>
                    <xdr:colOff>942975</xdr:colOff>
                    <xdr:row>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locked="0" defaultSize="0" autoFill="0" autoLine="0" autoPict="0">
                <anchor moveWithCells="1">
                  <from>
                    <xdr:col>5</xdr:col>
                    <xdr:colOff>581025</xdr:colOff>
                    <xdr:row>5</xdr:row>
                    <xdr:rowOff>57150</xdr:rowOff>
                  </from>
                  <to>
                    <xdr:col>5</xdr:col>
                    <xdr:colOff>942975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locked="0" defaultSize="0" autoFill="0" autoLine="0" autoPict="0">
                <anchor moveWithCells="1">
                  <from>
                    <xdr:col>5</xdr:col>
                    <xdr:colOff>581025</xdr:colOff>
                    <xdr:row>7</xdr:row>
                    <xdr:rowOff>57150</xdr:rowOff>
                  </from>
                  <to>
                    <xdr:col>5</xdr:col>
                    <xdr:colOff>942975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locked="0" defaultSize="0" autoFill="0" autoLine="0" autoPict="0">
                <anchor moveWithCells="1">
                  <from>
                    <xdr:col>5</xdr:col>
                    <xdr:colOff>581025</xdr:colOff>
                    <xdr:row>6</xdr:row>
                    <xdr:rowOff>57150</xdr:rowOff>
                  </from>
                  <to>
                    <xdr:col>5</xdr:col>
                    <xdr:colOff>942975</xdr:colOff>
                    <xdr:row>6</xdr:row>
                    <xdr:rowOff>333375</xdr:rowOff>
                  </to>
                </anchor>
              </controlPr>
            </control>
          </mc:Choice>
        </mc:AlternateContent>
      </controls>
    </mc:Choice>
  </mc:AlternateContent>
  <tableParts count="1"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B3:F13"/>
  <sheetViews>
    <sheetView workbookViewId="0">
      <selection activeCell="F14" sqref="F14"/>
    </sheetView>
  </sheetViews>
  <sheetFormatPr defaultColWidth="45.140625" defaultRowHeight="15" x14ac:dyDescent="0.25"/>
  <cols>
    <col min="1" max="1" width="5.85546875" customWidth="1"/>
    <col min="3" max="3" width="15.140625" bestFit="1" customWidth="1"/>
    <col min="4" max="4" width="25.140625" bestFit="1" customWidth="1"/>
    <col min="5" max="6" width="23.5703125" bestFit="1" customWidth="1"/>
  </cols>
  <sheetData>
    <row r="3" spans="2:6" ht="34.5" customHeight="1" x14ac:dyDescent="0.25">
      <c r="B3" s="1" t="s">
        <v>1</v>
      </c>
      <c r="C3" s="1"/>
      <c r="D3" s="1" t="s">
        <v>3</v>
      </c>
      <c r="E3" s="1"/>
      <c r="F3" s="1" t="s">
        <v>2</v>
      </c>
    </row>
    <row r="4" spans="2:6" ht="34.5" customHeight="1" x14ac:dyDescent="0.25">
      <c r="B4" s="1"/>
      <c r="C4" s="1"/>
      <c r="D4" s="1">
        <v>0</v>
      </c>
      <c r="E4" s="1">
        <v>0</v>
      </c>
      <c r="F4" s="1">
        <v>0</v>
      </c>
    </row>
    <row r="5" spans="2:6" x14ac:dyDescent="0.25">
      <c r="B5" s="2" t="s">
        <v>4</v>
      </c>
      <c r="C5" s="4">
        <v>0</v>
      </c>
      <c r="D5" s="2">
        <v>0</v>
      </c>
      <c r="E5" s="4">
        <v>40000</v>
      </c>
      <c r="F5" s="2">
        <v>0</v>
      </c>
    </row>
    <row r="6" spans="2:6" ht="30" x14ac:dyDescent="0.25">
      <c r="B6" s="2" t="s">
        <v>5</v>
      </c>
      <c r="C6" s="4">
        <v>40000</v>
      </c>
      <c r="D6" s="2">
        <v>0</v>
      </c>
      <c r="E6" s="4">
        <v>150000</v>
      </c>
      <c r="F6" s="3">
        <v>35</v>
      </c>
    </row>
    <row r="7" spans="2:6" ht="30" x14ac:dyDescent="0.25">
      <c r="B7" s="2" t="s">
        <v>6</v>
      </c>
      <c r="C7" s="4">
        <v>150000</v>
      </c>
      <c r="D7" s="3">
        <v>18</v>
      </c>
      <c r="E7" s="4">
        <v>300000</v>
      </c>
      <c r="F7" s="3">
        <v>250</v>
      </c>
    </row>
    <row r="8" spans="2:6" ht="30" x14ac:dyDescent="0.25">
      <c r="B8" s="2" t="s">
        <v>7</v>
      </c>
      <c r="C8" s="4">
        <v>300000</v>
      </c>
      <c r="D8" s="3">
        <v>33</v>
      </c>
      <c r="E8" s="4">
        <v>500000</v>
      </c>
      <c r="F8" s="3">
        <v>250</v>
      </c>
    </row>
    <row r="9" spans="2:6" ht="30" x14ac:dyDescent="0.25">
      <c r="B9" s="2" t="s">
        <v>8</v>
      </c>
      <c r="C9" s="4">
        <v>500000</v>
      </c>
      <c r="D9" s="3">
        <v>77</v>
      </c>
      <c r="E9" s="4">
        <v>800000</v>
      </c>
      <c r="F9" s="3">
        <v>410</v>
      </c>
    </row>
    <row r="10" spans="2:6" ht="30" x14ac:dyDescent="0.25">
      <c r="B10" s="2" t="s">
        <v>9</v>
      </c>
      <c r="C10" s="4">
        <v>800000</v>
      </c>
      <c r="D10" s="3">
        <v>90</v>
      </c>
      <c r="E10" s="4">
        <v>1000000</v>
      </c>
      <c r="F10" s="3">
        <v>410</v>
      </c>
    </row>
    <row r="11" spans="2:6" x14ac:dyDescent="0.25">
      <c r="B11" s="2" t="s">
        <v>10</v>
      </c>
      <c r="C11" s="4">
        <v>1000000</v>
      </c>
      <c r="D11" s="3">
        <v>165</v>
      </c>
      <c r="E11" s="4">
        <v>5000000</v>
      </c>
      <c r="F11" s="3">
        <v>660</v>
      </c>
    </row>
    <row r="12" spans="2:6" x14ac:dyDescent="0.25">
      <c r="B12" s="2" t="s">
        <v>11</v>
      </c>
      <c r="C12" s="4">
        <v>5000000</v>
      </c>
      <c r="D12" s="3">
        <v>220</v>
      </c>
      <c r="E12" s="4">
        <v>20000000</v>
      </c>
      <c r="F12" s="3">
        <v>880</v>
      </c>
    </row>
    <row r="13" spans="2:6" x14ac:dyDescent="0.25">
      <c r="B13" s="2" t="s">
        <v>12</v>
      </c>
      <c r="C13" s="4">
        <v>20000000</v>
      </c>
      <c r="D13" s="3">
        <v>560</v>
      </c>
      <c r="E13" s="4">
        <v>999999999999999</v>
      </c>
      <c r="F13" s="3">
        <v>880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6567b6-47a0-4cc9-9528-6592b5c9ea63" xsi:nil="true"/>
    <lcf76f155ced4ddcb4097134ff3c332f xmlns="80c5b072-b307-4b0f-8c2e-6c6b8edd4f0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41BE86ABB0ED43ABEE242B4B3546E9" ma:contentTypeVersion="16" ma:contentTypeDescription="Creare un nuovo documento." ma:contentTypeScope="" ma:versionID="a3595ab58cbfefa0fb217292bb2639ef">
  <xsd:schema xmlns:xsd="http://www.w3.org/2001/XMLSchema" xmlns:xs="http://www.w3.org/2001/XMLSchema" xmlns:p="http://schemas.microsoft.com/office/2006/metadata/properties" xmlns:ns2="80c5b072-b307-4b0f-8c2e-6c6b8edd4f0e" xmlns:ns3="276567b6-47a0-4cc9-9528-6592b5c9ea63" targetNamespace="http://schemas.microsoft.com/office/2006/metadata/properties" ma:root="true" ma:fieldsID="17220940284078c80dd9721ebac7fce2" ns2:_="" ns3:_="">
    <xsd:import namespace="80c5b072-b307-4b0f-8c2e-6c6b8edd4f0e"/>
    <xsd:import namespace="276567b6-47a0-4cc9-9528-6592b5c9ea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c5b072-b307-4b0f-8c2e-6c6b8edd4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d09494e0-b9b2-4317-8827-25bfe471a4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6567b6-47a0-4cc9-9528-6592b5c9ea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e1b4634-4e0f-46ed-8ac4-dc522a8011b6}" ma:internalName="TaxCatchAll" ma:showField="CatchAllData" ma:web="276567b6-47a0-4cc9-9528-6592b5c9ea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AEFFC8-9FA6-4971-ABAA-FAB0A9E6189C}">
  <ds:schemaRefs>
    <ds:schemaRef ds:uri="http://www.w3.org/XML/1998/namespace"/>
    <ds:schemaRef ds:uri="http://purl.org/dc/dcmitype/"/>
    <ds:schemaRef ds:uri="80c5b072-b307-4b0f-8c2e-6c6b8edd4f0e"/>
    <ds:schemaRef ds:uri="276567b6-47a0-4cc9-9528-6592b5c9ea63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886B82E-8814-4CE9-A231-5282805566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c5b072-b307-4b0f-8c2e-6c6b8edd4f0e"/>
    <ds:schemaRef ds:uri="276567b6-47a0-4cc9-9528-6592b5c9ea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5E96EA-8860-4F0B-B74F-746C2EB5D4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A3</vt:lpstr>
      <vt:lpstr>Foglio1</vt:lpstr>
      <vt:lpstr>'A3'!Area_stampa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Savino Mariano</cp:lastModifiedBy>
  <cp:lastPrinted>2024-02-09T09:25:58Z</cp:lastPrinted>
  <dcterms:created xsi:type="dcterms:W3CDTF">2013-03-11T13:33:30Z</dcterms:created>
  <dcterms:modified xsi:type="dcterms:W3CDTF">2024-09-04T11:48:03Z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0x01010011B05CD1139B4F85A6A732020081EAD200DE4B68CD7691364994CECDEB9E38144D</vt:lpwstr>
  </property>
  <property fmtid="{D5CDD505-2E9C-101B-9397-08002B2CF9AE}" pid="3" name="Albo On Line Description">
    <vt:lpwstr/>
  </property>
  <property fmtid="{D5CDD505-2E9C-101B-9397-08002B2CF9AE}" pid="4" name="Order">
    <vt:r8>1025200</vt:r8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MediaServiceImageTags">
    <vt:lpwstr/>
  </property>
</Properties>
</file>